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aneta.lizancova\Desktop\"/>
    </mc:Choice>
  </mc:AlternateContent>
  <xr:revisionPtr revIDLastSave="0" documentId="13_ncr:1_{4308B0E8-DBA5-4FF7-899E-05700DD9E76C}" xr6:coauthVersionLast="36" xr6:coauthVersionMax="36" xr10:uidLastSave="{00000000-0000-0000-0000-000000000000}"/>
  <bookViews>
    <workbookView xWindow="0" yWindow="0" windowWidth="28800" windowHeight="11328" activeTab="1"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Výsledky" sheetId="7" r:id="rId6"/>
    <sheet name="Zahraniční partněři" sheetId="6"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state="hidden"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Pokyny!$B$5:$G$62</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6">#REF!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gGYQs8M/clExNfPJqfqx4531rOWw=="/>
    </ext>
  </extLst>
</workbook>
</file>

<file path=xl/calcChain.xml><?xml version="1.0" encoding="utf-8"?>
<calcChain xmlns="http://schemas.openxmlformats.org/spreadsheetml/2006/main">
  <c r="H33" i="11" l="1"/>
  <c r="D48" i="2" l="1"/>
  <c r="D49" i="2" l="1"/>
  <c r="N41" i="13" l="1"/>
  <c r="M41" i="13"/>
  <c r="L41" i="13"/>
  <c r="K41" i="13"/>
  <c r="N40" i="13"/>
  <c r="M40" i="13"/>
  <c r="L40" i="13"/>
  <c r="K40" i="13"/>
  <c r="N39" i="13"/>
  <c r="M39" i="13"/>
  <c r="L39" i="13"/>
  <c r="K39" i="13"/>
  <c r="X16" i="13"/>
  <c r="X15" i="13"/>
  <c r="X14" i="13"/>
  <c r="Y11" i="13"/>
  <c r="Y10" i="13"/>
  <c r="Y9" i="13"/>
  <c r="H38" i="11"/>
  <c r="G28" i="11"/>
  <c r="F28" i="11"/>
  <c r="E28" i="11"/>
  <c r="D28" i="11"/>
  <c r="G20" i="11"/>
  <c r="F20" i="11"/>
  <c r="E20" i="11"/>
  <c r="D20" i="11"/>
  <c r="H20" i="11" s="1"/>
  <c r="G19" i="11"/>
  <c r="F19" i="11"/>
  <c r="E19" i="11"/>
  <c r="D19" i="11"/>
  <c r="H19" i="11" s="1"/>
  <c r="G18" i="11"/>
  <c r="F18" i="11"/>
  <c r="E18" i="11"/>
  <c r="D18" i="11"/>
  <c r="H18" i="11" s="1"/>
  <c r="G17" i="11"/>
  <c r="F17" i="11"/>
  <c r="E17" i="11"/>
  <c r="H17" i="11" s="1"/>
  <c r="D17" i="11"/>
  <c r="H16" i="11"/>
  <c r="H22" i="11" s="1"/>
  <c r="G16" i="11"/>
  <c r="G22" i="11" s="1"/>
  <c r="F16" i="11"/>
  <c r="F22" i="11" s="1"/>
  <c r="E16" i="11"/>
  <c r="E22" i="11" s="1"/>
  <c r="D16" i="11"/>
  <c r="D22" i="11" s="1"/>
  <c r="D10" i="11"/>
  <c r="B8" i="11"/>
  <c r="J115" i="10"/>
  <c r="G90" i="10"/>
  <c r="G92" i="10" s="1"/>
  <c r="I88" i="10"/>
  <c r="B83" i="10"/>
  <c r="D73" i="10"/>
  <c r="G69" i="10"/>
  <c r="F69" i="10"/>
  <c r="E69" i="10"/>
  <c r="H67" i="10"/>
  <c r="H90" i="10" s="1"/>
  <c r="G67" i="10"/>
  <c r="G45" i="10" s="1"/>
  <c r="F67" i="10"/>
  <c r="F45" i="10" s="1"/>
  <c r="E67" i="10"/>
  <c r="E90" i="10" s="1"/>
  <c r="I65" i="10"/>
  <c r="I64" i="10"/>
  <c r="I63" i="10"/>
  <c r="I62" i="10"/>
  <c r="I67" i="10" s="1"/>
  <c r="I61" i="10"/>
  <c r="E49" i="10"/>
  <c r="H45" i="10"/>
  <c r="E45" i="10"/>
  <c r="H42" i="10"/>
  <c r="H46" i="10" s="1"/>
  <c r="G42" i="10"/>
  <c r="G46" i="10" s="1"/>
  <c r="F42" i="10"/>
  <c r="F46" i="10" s="1"/>
  <c r="E42" i="10"/>
  <c r="E46" i="10" s="1"/>
  <c r="E32" i="10"/>
  <c r="B100" i="10" s="1"/>
  <c r="B30" i="10"/>
  <c r="B21" i="10"/>
  <c r="E14" i="10"/>
  <c r="D12" i="10"/>
  <c r="G87" i="10" s="1"/>
  <c r="D8" i="10"/>
  <c r="B4" i="10"/>
  <c r="I114" i="9"/>
  <c r="B100" i="9"/>
  <c r="E95" i="9"/>
  <c r="D95" i="9"/>
  <c r="B95" i="9"/>
  <c r="G92" i="9"/>
  <c r="G90" i="9"/>
  <c r="G89" i="9" s="1"/>
  <c r="E90" i="9"/>
  <c r="E89" i="9" s="1"/>
  <c r="I88" i="9"/>
  <c r="I110" i="9" s="1"/>
  <c r="B83" i="9"/>
  <c r="D73" i="9"/>
  <c r="G69" i="9"/>
  <c r="F69" i="9"/>
  <c r="E69" i="9"/>
  <c r="H67" i="9"/>
  <c r="H90" i="9" s="1"/>
  <c r="G67" i="9"/>
  <c r="G104" i="9" s="1"/>
  <c r="F67" i="9"/>
  <c r="E67" i="9"/>
  <c r="I65" i="9"/>
  <c r="I64" i="9"/>
  <c r="I63" i="9"/>
  <c r="I62" i="9"/>
  <c r="D71" i="9" s="1"/>
  <c r="I61" i="9"/>
  <c r="E49" i="9"/>
  <c r="E46" i="9"/>
  <c r="H45" i="9"/>
  <c r="E45" i="9"/>
  <c r="H42" i="9"/>
  <c r="H46" i="9" s="1"/>
  <c r="G42" i="9"/>
  <c r="G46" i="9" s="1"/>
  <c r="F42" i="9"/>
  <c r="F46" i="9" s="1"/>
  <c r="E42" i="9"/>
  <c r="E32" i="9"/>
  <c r="B30" i="9"/>
  <c r="B21" i="9"/>
  <c r="E14" i="9"/>
  <c r="D12" i="9"/>
  <c r="AG6" i="13" s="1"/>
  <c r="D8" i="9"/>
  <c r="B4" i="9"/>
  <c r="J114" i="8"/>
  <c r="B100" i="8"/>
  <c r="E95" i="8"/>
  <c r="D95" i="8"/>
  <c r="B95" i="8"/>
  <c r="I88" i="8"/>
  <c r="I110" i="8" s="1"/>
  <c r="H87" i="8"/>
  <c r="G87" i="8"/>
  <c r="E87" i="8"/>
  <c r="D87" i="8"/>
  <c r="D86" i="8"/>
  <c r="B86" i="8"/>
  <c r="B83" i="8"/>
  <c r="D73" i="8"/>
  <c r="H69" i="8"/>
  <c r="G69" i="8"/>
  <c r="F69" i="8"/>
  <c r="E69" i="8"/>
  <c r="H67" i="8"/>
  <c r="G67" i="8"/>
  <c r="F67" i="8"/>
  <c r="F90" i="8" s="1"/>
  <c r="E67" i="8"/>
  <c r="E90" i="8" s="1"/>
  <c r="I65" i="8"/>
  <c r="I64" i="8"/>
  <c r="I63" i="8"/>
  <c r="I62" i="8"/>
  <c r="D71" i="8" s="1"/>
  <c r="I61" i="8"/>
  <c r="E49" i="8"/>
  <c r="H45" i="8"/>
  <c r="G45" i="8"/>
  <c r="F45" i="8"/>
  <c r="E45" i="8"/>
  <c r="H42" i="8"/>
  <c r="H46" i="8" s="1"/>
  <c r="G42" i="8"/>
  <c r="G46" i="8" s="1"/>
  <c r="F42" i="8"/>
  <c r="F46" i="8" s="1"/>
  <c r="E42" i="8"/>
  <c r="E46" i="8" s="1"/>
  <c r="F27" i="8"/>
  <c r="E27" i="8"/>
  <c r="B21" i="8"/>
  <c r="E14" i="8"/>
  <c r="D12" i="8"/>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37" i="2"/>
  <c r="G93" i="2"/>
  <c r="G82" i="2"/>
  <c r="G76" i="2"/>
  <c r="G55" i="2"/>
  <c r="G53" i="2"/>
  <c r="G52" i="2"/>
  <c r="D52" i="2"/>
  <c r="G51" i="2"/>
  <c r="D51" i="2"/>
  <c r="G50" i="2"/>
  <c r="D50" i="2"/>
  <c r="G49" i="2"/>
  <c r="G48" i="2"/>
  <c r="G23" i="2"/>
  <c r="G13" i="2"/>
  <c r="G11" i="2"/>
  <c r="D14" i="1"/>
  <c r="G86" i="8" l="1"/>
  <c r="G94" i="8" s="1"/>
  <c r="F86" i="8"/>
  <c r="F94" i="8" s="1"/>
  <c r="E27" i="10"/>
  <c r="G87" i="9"/>
  <c r="H89" i="10"/>
  <c r="H92" i="10"/>
  <c r="H104" i="10" s="1"/>
  <c r="H92" i="9"/>
  <c r="H89" i="9"/>
  <c r="E110" i="10"/>
  <c r="I90" i="10"/>
  <c r="D30" i="11"/>
  <c r="E92" i="8"/>
  <c r="E89" i="8"/>
  <c r="F92" i="8"/>
  <c r="F104" i="8" s="1"/>
  <c r="F89" i="8"/>
  <c r="E92" i="10"/>
  <c r="E104" i="10" s="1"/>
  <c r="E89" i="10"/>
  <c r="I92" i="10"/>
  <c r="G90" i="8"/>
  <c r="G45" i="9"/>
  <c r="I67" i="9"/>
  <c r="D86" i="9"/>
  <c r="E87" i="9"/>
  <c r="E92" i="9"/>
  <c r="E104" i="9" s="1"/>
  <c r="H87" i="10"/>
  <c r="I110" i="10"/>
  <c r="H28" i="11"/>
  <c r="AH6" i="13"/>
  <c r="B87" i="8"/>
  <c r="I87" i="8" s="1"/>
  <c r="H90" i="8"/>
  <c r="E104" i="8"/>
  <c r="F87" i="9"/>
  <c r="H104" i="9"/>
  <c r="D71" i="10"/>
  <c r="F90" i="10"/>
  <c r="AI6" i="13"/>
  <c r="X4" i="13"/>
  <c r="AF8" i="13"/>
  <c r="H87" i="9"/>
  <c r="B87" i="10"/>
  <c r="I87" i="10" s="1"/>
  <c r="Y4" i="13"/>
  <c r="AG8" i="13"/>
  <c r="E86" i="8"/>
  <c r="F87" i="8"/>
  <c r="F90" i="9"/>
  <c r="F27" i="10"/>
  <c r="H86" i="10" s="1"/>
  <c r="H93" i="10" s="1"/>
  <c r="B86" i="10"/>
  <c r="D87" i="10"/>
  <c r="G104" i="10"/>
  <c r="X6" i="13"/>
  <c r="AH8" i="13"/>
  <c r="I67" i="8"/>
  <c r="D86" i="10"/>
  <c r="E87" i="10"/>
  <c r="G89" i="10"/>
  <c r="Y6" i="13"/>
  <c r="AI8" i="13"/>
  <c r="E27" i="9"/>
  <c r="B87" i="9"/>
  <c r="I87" i="9" s="1"/>
  <c r="F87" i="10"/>
  <c r="AF6" i="13"/>
  <c r="H86" i="8"/>
  <c r="H94" i="8" s="1"/>
  <c r="F27" i="9"/>
  <c r="F45" i="9"/>
  <c r="B86" i="9"/>
  <c r="D87" i="9"/>
  <c r="E86" i="9" l="1"/>
  <c r="E94" i="9" s="1"/>
  <c r="F86" i="10"/>
  <c r="F93" i="10" s="1"/>
  <c r="E86" i="10"/>
  <c r="E93" i="10" s="1"/>
  <c r="I93" i="10"/>
  <c r="F86" i="9"/>
  <c r="F94" i="9" s="1"/>
  <c r="G86" i="10"/>
  <c r="G93" i="10" s="1"/>
  <c r="D32" i="11"/>
  <c r="G92" i="8"/>
  <c r="G104" i="8" s="1"/>
  <c r="I104" i="8" s="1"/>
  <c r="G89" i="8"/>
  <c r="F29" i="11" s="1"/>
  <c r="F30" i="11"/>
  <c r="F32" i="11" s="1"/>
  <c r="F92" i="10"/>
  <c r="F104" i="10" s="1"/>
  <c r="F89" i="10"/>
  <c r="H92" i="8"/>
  <c r="H104" i="8" s="1"/>
  <c r="H89" i="8"/>
  <c r="G29" i="11" s="1"/>
  <c r="G30" i="11"/>
  <c r="G32" i="11" s="1"/>
  <c r="I89" i="10"/>
  <c r="D29" i="11"/>
  <c r="E110" i="8"/>
  <c r="I90" i="8"/>
  <c r="I92" i="8" s="1"/>
  <c r="I104" i="10"/>
  <c r="E94" i="8"/>
  <c r="I86" i="8"/>
  <c r="I94" i="8" s="1"/>
  <c r="H86" i="9"/>
  <c r="H94" i="9" s="1"/>
  <c r="I90" i="9"/>
  <c r="I92" i="9" s="1"/>
  <c r="E110" i="9"/>
  <c r="F89" i="9"/>
  <c r="I89" i="9" s="1"/>
  <c r="F92" i="9"/>
  <c r="F104" i="9" s="1"/>
  <c r="I104" i="9" s="1"/>
  <c r="G86" i="9"/>
  <c r="G94" i="9" s="1"/>
  <c r="E30" i="11"/>
  <c r="E32" i="11" s="1"/>
  <c r="I86" i="10" l="1"/>
  <c r="I86" i="9"/>
  <c r="E29" i="11"/>
  <c r="H29" i="11" s="1"/>
  <c r="I89" i="8"/>
  <c r="H30" i="11"/>
  <c r="H32" i="11" s="1"/>
  <c r="I94" i="9"/>
  <c r="D94" i="10" l="1"/>
  <c r="E94" i="10" s="1"/>
  <c r="H10" i="11"/>
  <c r="K10" i="11" s="1"/>
</calcChain>
</file>

<file path=xl/sharedStrings.xml><?xml version="1.0" encoding="utf-8"?>
<sst xmlns="http://schemas.openxmlformats.org/spreadsheetml/2006/main" count="2495" uniqueCount="1376">
  <si>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</si>
  <si>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</si>
  <si>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</si>
  <si>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</si>
  <si>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</si>
  <si>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</si>
  <si>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</si>
  <si>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</si>
  <si>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</si>
  <si>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</si>
  <si>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</si>
  <si>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family val="2"/>
        <charset val="238"/>
      </rPr>
      <t xml:space="preserve">2) Čestné prohlášení o složení konsorcia </t>
    </r>
    <r>
      <rPr>
        <sz val="10"/>
        <color theme="1"/>
        <rFont val="Arial"/>
        <family val="2"/>
        <charset val="238"/>
      </rPr>
      <t>(pouze pokud je do projektu zapojen podnik se sídlem v České republice)</t>
    </r>
  </si>
  <si>
    <r>
      <rPr>
        <b/>
        <sz val="10"/>
        <color theme="1"/>
        <rFont val="Arial"/>
        <family val="2"/>
        <charset val="238"/>
      </rPr>
      <t xml:space="preserve">4) Patentová rešerše k plánovanému výsledku druhu P - patent </t>
    </r>
    <r>
      <rPr>
        <sz val="10"/>
        <color theme="1"/>
        <rFont val="Arial"/>
        <family val="2"/>
        <charset val="238"/>
      </rPr>
      <t>(pouze pokud v projektu plánujete dosáhnout výsledku druhu P)</t>
    </r>
  </si>
  <si>
    <t>5) Prohlášení o dodržování zásady „významně nepoškozovat“</t>
  </si>
  <si>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</si>
  <si>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</si>
  <si>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</si>
  <si>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</si>
  <si>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</si>
  <si>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</si>
  <si>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</si>
  <si>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</si>
  <si>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Plánovaný začátek řešení projektu </t>
  </si>
  <si>
    <t xml:space="preserve">Plánovaný konec řešení projektu </t>
  </si>
  <si>
    <t xml:space="preserve">Program TA ČR, ze kterého bude 
projekt v případě úspěchu financovaný </t>
  </si>
  <si>
    <t>EPSILON</t>
  </si>
  <si>
    <t>Podprogram, do kterého je daný projekt podáván</t>
  </si>
  <si>
    <t>PODPROGRAM 2 – Energetika a materiály</t>
  </si>
  <si>
    <t>Způsob naplnění cílů programu a podprogramu</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</si>
  <si>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</si>
  <si>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</si>
  <si>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</si>
  <si>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</si>
  <si>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</si>
  <si>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</si>
  <si>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</si>
  <si>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</si>
  <si>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</si>
  <si>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</si>
  <si>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</si>
  <si>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Oblast</t>
  </si>
  <si>
    <t>PO2-Udržitelnost energetiky a materiálových zdrojů</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</si>
  <si>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</si>
  <si>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</si>
  <si>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</si>
  <si>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</si>
  <si>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</si>
  <si>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</si>
  <si>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</si>
  <si>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</si>
  <si>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</si>
  <si>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</si>
  <si>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</si>
  <si>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</si>
  <si>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</si>
  <si>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</si>
  <si>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</si>
  <si>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family val="2"/>
        <charset val="238"/>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family val="2"/>
        <charset val="238"/>
      </rPr>
      <t>U výzkumných organizací není relevantní.</t>
    </r>
  </si>
  <si>
    <t>Obdobné a související projekty, výzkumné záměry a výsledky</t>
  </si>
  <si>
    <t>Informační systém výzkumu, vývoje a inovací (IS VaVaI)</t>
  </si>
  <si>
    <t>STARFOS</t>
  </si>
  <si>
    <r>
      <rPr>
        <sz val="9"/>
        <color rgb="FF595959"/>
        <rFont val="Arial"/>
        <family val="2"/>
        <charset val="238"/>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family val="2"/>
        <charset val="238"/>
      </rPr>
      <t xml:space="preserve"> ukončené projekty</t>
    </r>
    <r>
      <rPr>
        <sz val="9"/>
        <color rgb="FF595959"/>
        <rFont val="Arial"/>
        <family val="2"/>
        <charset val="238"/>
      </rPr>
      <t xml:space="preserve">, pokud plánované výstupy/výsledky na ně navazují, a tuto návaznost popsat;
- </t>
    </r>
    <r>
      <rPr>
        <b/>
        <sz val="9"/>
        <color rgb="FF595959"/>
        <rFont val="Arial"/>
        <family val="2"/>
        <charset val="238"/>
      </rPr>
      <t>aktuálně řešené projekty</t>
    </r>
    <r>
      <rPr>
        <sz val="9"/>
        <color rgb="FF595959"/>
        <rFont val="Arial"/>
        <family val="2"/>
        <charset val="238"/>
      </rPr>
      <t xml:space="preserve">, které souvisejí s návrhem projektu podávaným do této výzvy, a popsat odlišnosti těchto projektů;
- </t>
    </r>
    <r>
      <rPr>
        <b/>
        <sz val="9"/>
        <color rgb="FF595959"/>
        <rFont val="Arial"/>
        <family val="2"/>
        <charset val="238"/>
      </rPr>
      <t>návrhy projektů souběžně podávané do této či jiných výzev/veřejných soutěží</t>
    </r>
    <r>
      <rPr>
        <sz val="9"/>
        <color rgb="FF595959"/>
        <rFont val="Arial"/>
        <family val="2"/>
        <charset val="238"/>
      </rPr>
      <t xml:space="preserve">, kdy by při současném podpoření nedocházelo k dvojímu financování. V tomto případě musí uchazeč popsat odlišnosti mezi těmito projekty;
- </t>
    </r>
    <r>
      <rPr>
        <b/>
        <sz val="9"/>
        <color rgb="FF595959"/>
        <rFont val="Arial"/>
        <family val="2"/>
        <charset val="238"/>
      </rPr>
      <t>návrhy projektů souběžně podávané do této či jiných výzev/veřejných soutěží</t>
    </r>
    <r>
      <rPr>
        <sz val="9"/>
        <color rgb="FF595959"/>
        <rFont val="Arial"/>
        <family val="2"/>
        <charset val="238"/>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</si>
  <si>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</si>
  <si>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</si>
  <si>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</si>
  <si>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Digitální oblast</t>
  </si>
  <si>
    <r>
      <rPr>
        <sz val="9"/>
        <color rgb="FF595959"/>
        <rFont val="Arial"/>
        <family val="2"/>
        <charset val="238"/>
      </rPr>
      <t xml:space="preserve">Vyberte ze seznamu jednu možnost, která </t>
    </r>
    <r>
      <rPr>
        <b/>
        <sz val="9"/>
        <color rgb="FF595959"/>
        <rFont val="Arial"/>
        <family val="2"/>
        <charset val="238"/>
      </rPr>
      <t>nejlépe odpovídá zaměření projektu</t>
    </r>
    <r>
      <rPr>
        <sz val="9"/>
        <color rgb="FF595959"/>
        <rFont val="Arial"/>
        <family val="2"/>
        <charset val="238"/>
      </rPr>
      <t>.</t>
    </r>
  </si>
  <si>
    <r>
      <rPr>
        <sz val="9"/>
        <color rgb="FF595959"/>
        <rFont val="Arial"/>
        <family val="2"/>
        <charset val="238"/>
      </rPr>
      <t xml:space="preserve">Poznámka: Při výběru možnosti </t>
    </r>
    <r>
      <rPr>
        <i/>
        <sz val="9"/>
        <color rgb="FF595959"/>
        <rFont val="Arial"/>
        <family val="2"/>
        <charset val="238"/>
      </rPr>
      <t>Jiná oblast</t>
    </r>
    <r>
      <rPr>
        <sz val="9"/>
        <color rgb="FF595959"/>
        <rFont val="Arial"/>
        <family val="2"/>
        <charset val="238"/>
      </rPr>
      <t xml:space="preserve"> je třeba v komentáři popsat, jakým způsobem projekt digitalizaci zohledňuje. Pokud si nebudete jistí, kterou digitální oblast k projektu přiřadit, využijte prosím aplikaci helpdesk na http://helpdesk.tacr.cz.</t>
    </r>
  </si>
  <si>
    <t>Digitální oblast:</t>
  </si>
  <si>
    <t>Komentář:</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</si>
  <si>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</si>
  <si>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</si>
  <si>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</si>
  <si>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</si>
  <si>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</si>
  <si>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</si>
  <si>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</si>
  <si>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</si>
  <si>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</si>
  <si>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</si>
  <si>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family val="2"/>
        <charset val="238"/>
      </rPr>
      <t xml:space="preserve">   </t>
    </r>
    <r>
      <rPr>
        <u/>
        <sz val="10"/>
        <color theme="10"/>
        <rFont val="Arial"/>
        <family val="2"/>
        <charset val="238"/>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</si>
  <si>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</si>
  <si>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</si>
  <si>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</si>
  <si>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</si>
  <si>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</si>
  <si>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</si>
  <si>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</si>
  <si>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</si>
  <si>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t>Příjmení</t>
  </si>
  <si>
    <t>Role</t>
  </si>
  <si>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</si>
  <si>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</si>
  <si>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</si>
  <si>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</si>
  <si>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</si>
  <si>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</si>
  <si>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</si>
  <si>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</si>
  <si>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</si>
  <si>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</si>
  <si>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t xml:space="preserve">Rodné číslo / IČO </t>
  </si>
  <si>
    <t>Výše podílu v %</t>
  </si>
  <si>
    <t>Komentář k výši podílu</t>
  </si>
  <si>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</si>
  <si>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</si>
  <si>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</si>
  <si>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</si>
  <si>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</si>
  <si>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</si>
  <si>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</si>
  <si>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family val="2"/>
        <charset val="238"/>
      </rPr>
      <t>1.</t>
    </r>
    <r>
      <rPr>
        <b/>
        <sz val="10"/>
        <color theme="1"/>
        <rFont val="Arial"/>
        <family val="2"/>
        <charset val="238"/>
      </rPr>
      <t xml:space="preserve">     Obchodní jméno</t>
    </r>
  </si>
  <si>
    <r>
      <rPr>
        <b/>
        <sz val="10"/>
        <color rgb="FFC00000"/>
        <rFont val="Arial"/>
        <family val="2"/>
        <charset val="238"/>
      </rPr>
      <t>2.</t>
    </r>
    <r>
      <rPr>
        <b/>
        <sz val="10"/>
        <color theme="1"/>
        <rFont val="Arial"/>
        <family val="2"/>
        <charset val="238"/>
      </rPr>
      <t xml:space="preserve">     Obchodní jméno</t>
    </r>
  </si>
  <si>
    <r>
      <rPr>
        <b/>
        <sz val="10"/>
        <color rgb="FFC00000"/>
        <rFont val="Arial"/>
        <family val="2"/>
        <charset val="238"/>
      </rPr>
      <t>3.</t>
    </r>
    <r>
      <rPr>
        <b/>
        <sz val="10"/>
        <color theme="1"/>
        <rFont val="Arial"/>
        <family val="2"/>
        <charset val="238"/>
      </rPr>
      <t xml:space="preserve">     Obchodní jméno</t>
    </r>
  </si>
  <si>
    <r>
      <rPr>
        <b/>
        <sz val="10"/>
        <color rgb="FFC00000"/>
        <rFont val="Arial"/>
        <family val="2"/>
        <charset val="238"/>
      </rPr>
      <t>4.</t>
    </r>
    <r>
      <rPr>
        <b/>
        <sz val="10"/>
        <color theme="1"/>
        <rFont val="Arial"/>
        <family val="2"/>
        <charset val="238"/>
      </rPr>
      <t xml:space="preserve">     Obchodní jméno</t>
    </r>
  </si>
  <si>
    <r>
      <rPr>
        <b/>
        <sz val="10"/>
        <color rgb="FFC00000"/>
        <rFont val="Arial"/>
        <family val="2"/>
        <charset val="238"/>
      </rPr>
      <t>5.</t>
    </r>
    <r>
      <rPr>
        <b/>
        <sz val="10"/>
        <color theme="1"/>
        <rFont val="Arial"/>
        <family val="2"/>
        <charset val="238"/>
      </rPr>
      <t xml:space="preserve">     Obchodní jméno</t>
    </r>
  </si>
  <si>
    <r>
      <rPr>
        <b/>
        <sz val="10"/>
        <color rgb="FFC00000"/>
        <rFont val="Arial"/>
        <family val="2"/>
        <charset val="238"/>
      </rPr>
      <t>6.</t>
    </r>
    <r>
      <rPr>
        <b/>
        <sz val="10"/>
        <color theme="1"/>
        <rFont val="Arial"/>
        <family val="2"/>
        <charset val="238"/>
      </rPr>
      <t xml:space="preserve">     Obchodní jméno</t>
    </r>
  </si>
  <si>
    <t>Údaje dalšího českého účastníka č. 1</t>
  </si>
  <si>
    <t>D - Další účastník</t>
  </si>
  <si>
    <r>
      <rPr>
        <sz val="10"/>
        <color theme="10"/>
        <rFont val="Arial"/>
        <family val="2"/>
        <charset val="238"/>
      </rPr>
      <t xml:space="preserve">    </t>
    </r>
    <r>
      <rPr>
        <u/>
        <sz val="10"/>
        <color theme="10"/>
        <rFont val="Arial"/>
        <family val="2"/>
        <charset val="238"/>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</si>
  <si>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</si>
  <si>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</si>
  <si>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</si>
  <si>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</si>
  <si>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</si>
  <si>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</si>
  <si>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</si>
  <si>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</si>
  <si>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</si>
  <si>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</si>
  <si>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</si>
  <si>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</si>
  <si>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</si>
  <si>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</si>
  <si>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</si>
  <si>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family val="2"/>
        <charset val="238"/>
      </rPr>
      <t xml:space="preserve">  </t>
    </r>
    <r>
      <rPr>
        <b/>
        <sz val="10"/>
        <color rgb="FFC00000"/>
        <rFont val="Arial"/>
        <family val="2"/>
        <charset val="238"/>
      </rPr>
      <t xml:space="preserve"> 1.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</si>
  <si>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2.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</si>
  <si>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3.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</si>
  <si>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4.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</si>
  <si>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5.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</si>
  <si>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6. </t>
    </r>
    <r>
      <rPr>
        <b/>
        <sz val="10"/>
        <color theme="1"/>
        <rFont val="Arial"/>
        <family val="2"/>
        <charset val="238"/>
      </rPr>
      <t xml:space="preserve">    Obchodní jméno</t>
    </r>
  </si>
  <si>
    <r>
      <rPr>
        <b/>
        <sz val="12"/>
        <color theme="1"/>
        <rFont val="Arial"/>
        <family val="2"/>
        <charset val="238"/>
      </rPr>
      <t>Údaje dalšího českého účastníka</t>
    </r>
    <r>
      <rPr>
        <b/>
        <sz val="12"/>
        <color rgb="FFFF0000"/>
        <rFont val="Arial"/>
        <family val="2"/>
        <charset val="238"/>
      </rPr>
      <t xml:space="preserve"> </t>
    </r>
    <r>
      <rPr>
        <b/>
        <sz val="12"/>
        <color theme="1"/>
        <rFont val="Arial"/>
        <family val="2"/>
        <charset val="238"/>
      </rPr>
      <t>č. 2</t>
    </r>
  </si>
  <si>
    <r>
      <rPr>
        <sz val="10"/>
        <color theme="10"/>
        <rFont val="Arial"/>
        <family val="2"/>
        <charset val="238"/>
      </rPr>
      <t xml:space="preserve">    </t>
    </r>
    <r>
      <rPr>
        <u/>
        <sz val="10"/>
        <color theme="10"/>
        <rFont val="Arial"/>
        <family val="2"/>
        <charset val="238"/>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</si>
  <si>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</si>
  <si>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</si>
  <si>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</si>
  <si>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</si>
  <si>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</si>
  <si>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</si>
  <si>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</si>
  <si>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</si>
  <si>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</si>
  <si>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</si>
  <si>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</si>
  <si>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t xml:space="preserve">Rodné číslo / IČ </t>
  </si>
  <si>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</si>
  <si>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</si>
  <si>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</si>
  <si>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r>
      <rPr>
        <b/>
        <sz val="10"/>
        <color rgb="FFC00000"/>
        <rFont val="Arial"/>
        <family val="2"/>
        <charset val="238"/>
      </rPr>
      <t xml:space="preserve">1. </t>
    </r>
    <r>
      <rPr>
        <b/>
        <sz val="10"/>
        <color theme="1"/>
        <rFont val="Arial"/>
        <family val="2"/>
        <charset val="238"/>
      </rPr>
      <t xml:space="preserve">    Obchodní jméno</t>
    </r>
  </si>
  <si>
    <r>
      <rPr>
        <b/>
        <sz val="10"/>
        <color rgb="FFC00000"/>
        <rFont val="Arial"/>
        <family val="2"/>
        <charset val="238"/>
      </rPr>
      <t xml:space="preserve">2. </t>
    </r>
    <r>
      <rPr>
        <b/>
        <sz val="10"/>
        <color theme="1"/>
        <rFont val="Arial"/>
        <family val="2"/>
        <charset val="238"/>
      </rPr>
      <t xml:space="preserve">    Obchodní jméno</t>
    </r>
  </si>
  <si>
    <r>
      <rPr>
        <b/>
        <sz val="10"/>
        <color rgb="FFC00000"/>
        <rFont val="Arial"/>
        <family val="2"/>
        <charset val="238"/>
      </rPr>
      <t xml:space="preserve">3. </t>
    </r>
    <r>
      <rPr>
        <b/>
        <sz val="10"/>
        <color theme="1"/>
        <rFont val="Arial"/>
        <family val="2"/>
        <charset val="238"/>
      </rPr>
      <t xml:space="preserve">    Obchodní jméno</t>
    </r>
  </si>
  <si>
    <r>
      <rPr>
        <b/>
        <sz val="10"/>
        <color rgb="FFC00000"/>
        <rFont val="Arial"/>
        <family val="2"/>
        <charset val="238"/>
      </rPr>
      <t xml:space="preserve">4. </t>
    </r>
    <r>
      <rPr>
        <b/>
        <sz val="10"/>
        <color theme="1"/>
        <rFont val="Arial"/>
        <family val="2"/>
        <charset val="238"/>
      </rPr>
      <t xml:space="preserve">    Obchodní jméno</t>
    </r>
  </si>
  <si>
    <r>
      <rPr>
        <b/>
        <sz val="10"/>
        <color rgb="FFC00000"/>
        <rFont val="Arial"/>
        <family val="2"/>
        <charset val="238"/>
      </rPr>
      <t xml:space="preserve">5. </t>
    </r>
    <r>
      <rPr>
        <b/>
        <sz val="10"/>
        <color theme="1"/>
        <rFont val="Arial"/>
        <family val="2"/>
        <charset val="238"/>
      </rPr>
      <t xml:space="preserve">    Obchodní jméno</t>
    </r>
  </si>
  <si>
    <r>
      <rPr>
        <b/>
        <sz val="10"/>
        <color rgb="FFC00000"/>
        <rFont val="Arial"/>
        <family val="2"/>
        <charset val="238"/>
      </rPr>
      <t xml:space="preserve">6. </t>
    </r>
    <r>
      <rPr>
        <b/>
        <sz val="10"/>
        <color theme="1"/>
        <rFont val="Arial"/>
        <family val="2"/>
        <charset val="238"/>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</si>
  <si>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</si>
  <si>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</si>
  <si>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</si>
  <si>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</si>
  <si>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</si>
  <si>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</si>
  <si>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</si>
  <si>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</si>
  <si>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</si>
  <si>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</si>
  <si>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</si>
  <si>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</si>
  <si>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</si>
  <si>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</si>
  <si>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</si>
  <si>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</si>
  <si>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</si>
  <si>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</si>
  <si>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</si>
  <si>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Počet výsledků</t>
  </si>
  <si>
    <t>Vyberte možnost ze seznamu:</t>
  </si>
  <si>
    <t>1. Výsledek</t>
  </si>
  <si>
    <t>2. Výsledek</t>
  </si>
  <si>
    <t>Definice druhů výsledků</t>
  </si>
  <si>
    <t>Název výsledku</t>
  </si>
  <si>
    <t>Druh výsledku</t>
  </si>
  <si>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</si>
  <si>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</si>
  <si>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t>Popis činností českého/ých partnera/ů 
na dosažení výsledku</t>
  </si>
  <si>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</si>
  <si>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</si>
  <si>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</si>
  <si>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</si>
  <si>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</si>
  <si>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</si>
  <si>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</si>
  <si>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</si>
  <si>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</si>
  <si>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</si>
  <si>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</si>
  <si>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</si>
  <si>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</si>
  <si>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</si>
  <si>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family val="2"/>
        <charset val="238"/>
      </rPr>
      <t>„Účinnou spoluprací“</t>
    </r>
    <r>
      <rPr>
        <sz val="9"/>
        <color rgb="FF3F3F3F"/>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</si>
  <si>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family val="2"/>
        <charset val="238"/>
      </rPr>
      <t>Podmínky pro navýšení intenzity podpory o 15 procentních bodů (musí být splněna alespoň jedna z těchto podmínek):</t>
    </r>
    <r>
      <rPr>
        <sz val="9"/>
        <color rgb="FF3F3F3F"/>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</si>
  <si>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</si>
  <si>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</si>
  <si>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</si>
  <si>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</si>
  <si>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</si>
  <si>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</si>
  <si>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</si>
  <si>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</si>
  <si>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</si>
  <si>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</si>
  <si>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</si>
  <si>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Maximální míra podpory dle programu EPSILON</t>
  </si>
  <si>
    <t xml:space="preserve">Bez ohledu na počet uchazečů.                                                                       </t>
  </si>
  <si>
    <t>Maximální míra podpory 
na projekt</t>
  </si>
  <si>
    <t>Podíly kategorií výzkumu PV/EV</t>
  </si>
  <si>
    <r>
      <rPr>
        <sz val="9"/>
        <color rgb="FF3F3F3F"/>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F3F3F"/>
        <rFont val="Arial"/>
        <family val="2"/>
        <charset val="238"/>
      </rPr>
      <t>Průmyslový výzkum</t>
    </r>
    <r>
      <rPr>
        <sz val="9"/>
        <color rgb="FF3F3F3F"/>
        <rFont val="Arial"/>
        <family val="2"/>
        <charset val="238"/>
      </rPr>
      <t xml:space="preserve"> je kategorie výzkumu a vývoje ve smyslu článku 2 odst. 85 Nařízení pojmenovaná v originálním znění, jako „industrial research”.                                                                                        </t>
    </r>
    <r>
      <rPr>
        <b/>
        <sz val="9"/>
        <color rgb="FF3F3F3F"/>
        <rFont val="Arial"/>
        <family val="2"/>
        <charset val="238"/>
      </rPr>
      <t>Experimentální vývoj</t>
    </r>
    <r>
      <rPr>
        <sz val="9"/>
        <color rgb="FF3F3F3F"/>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</si>
  <si>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</si>
  <si>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</si>
  <si>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</si>
  <si>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</si>
  <si>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</si>
  <si>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</si>
  <si>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</si>
  <si>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</si>
  <si>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</si>
  <si>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</si>
  <si>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</si>
  <si>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</si>
  <si>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</si>
  <si>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</si>
  <si>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</si>
  <si>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family val="2"/>
        <charset val="238"/>
      </rPr>
      <t>a) Vykazování skutečných nepřímých nákladů, tzv. metodou „</t>
    </r>
    <r>
      <rPr>
        <b/>
        <sz val="9"/>
        <color rgb="FF3F3F3F"/>
        <rFont val="Arial"/>
        <family val="2"/>
        <charset val="238"/>
      </rPr>
      <t>full cost</t>
    </r>
    <r>
      <rPr>
        <sz val="9"/>
        <color rgb="FF3F3F3F"/>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</si>
  <si>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family val="2"/>
        <charset val="238"/>
      </rPr>
      <t>b) Vykazování nepřímých nákladů na základě pevné sazby, tzv. metodou „</t>
    </r>
    <r>
      <rPr>
        <b/>
        <sz val="9"/>
        <color rgb="FF3F3F3F"/>
        <rFont val="Arial"/>
        <family val="2"/>
        <charset val="238"/>
      </rPr>
      <t>flat rate</t>
    </r>
    <r>
      <rPr>
        <sz val="9"/>
        <color rgb="FF3F3F3F"/>
        <rFont val="Arial"/>
        <family val="2"/>
        <charset val="238"/>
      </rPr>
      <t xml:space="preserve">”, </t>
    </r>
    <r>
      <rPr>
        <b/>
        <sz val="9"/>
        <color rgb="FF3F3F3F"/>
        <rFont val="Arial"/>
        <family val="2"/>
        <charset val="238"/>
      </rPr>
      <t>do výše 25 %</t>
    </r>
    <r>
      <rPr>
        <sz val="9"/>
        <color rgb="FF3F3F3F"/>
        <rFont val="Arial"/>
        <family val="2"/>
        <charset val="238"/>
      </rPr>
      <t xml:space="preserve"> ze součtu skutečně vykázaných </t>
    </r>
    <r>
      <rPr>
        <b/>
        <sz val="9"/>
        <color rgb="FF3F3F3F"/>
        <rFont val="Arial"/>
        <family val="2"/>
        <charset val="238"/>
      </rPr>
      <t xml:space="preserve">osobních nákladů </t>
    </r>
    <r>
      <rPr>
        <sz val="9"/>
        <color rgb="FF3F3F3F"/>
        <rFont val="Arial"/>
        <family val="2"/>
        <charset val="238"/>
      </rPr>
      <t>a</t>
    </r>
    <r>
      <rPr>
        <b/>
        <sz val="9"/>
        <color rgb="FF3F3F3F"/>
        <rFont val="Arial"/>
        <family val="2"/>
        <charset val="238"/>
      </rPr>
      <t xml:space="preserve"> ostatních přímých nákladů </t>
    </r>
    <r>
      <rPr>
        <sz val="9"/>
        <color rgb="FF3F3F3F"/>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</si>
  <si>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</si>
  <si>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</si>
  <si>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</si>
  <si>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</si>
  <si>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</si>
  <si>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</si>
  <si>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</si>
  <si>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</si>
  <si>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</si>
  <si>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</si>
  <si>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</si>
  <si>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</si>
  <si>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</si>
  <si>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V této společné výzvě nepatří mezi způsobilé náklady investice.</t>
  </si>
  <si>
    <t>Zdroje (v EUR)</t>
  </si>
  <si>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</si>
  <si>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Požadovaná podpora (Total resquested costs)</t>
  </si>
  <si>
    <t>Vlastní financování</t>
  </si>
  <si>
    <t>Zdroje celkem</t>
  </si>
  <si>
    <t>Intenzita podpory</t>
  </si>
  <si>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</si>
  <si>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</si>
  <si>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</si>
  <si>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</si>
  <si>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</si>
  <si>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</si>
  <si>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</si>
  <si>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</si>
  <si>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</si>
  <si>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</si>
  <si>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</si>
  <si>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</si>
  <si>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</si>
  <si>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family val="2"/>
        <charset val="238"/>
      </rPr>
      <t>„Účinnou spoluprací“</t>
    </r>
    <r>
      <rPr>
        <sz val="9"/>
        <color rgb="FF3A3838"/>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</si>
  <si>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family val="2"/>
        <charset val="238"/>
      </rPr>
      <t>Podmínky pro navýšení intenzity podpory o 15 procentních bodů (musí být splněna alespoň jedna z těchto podmínek):</t>
    </r>
    <r>
      <rPr>
        <sz val="9"/>
        <color rgb="FF3A3838"/>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</si>
  <si>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</si>
  <si>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A3838"/>
        <rFont val="Arial"/>
        <family val="2"/>
        <charset val="238"/>
      </rPr>
      <t>Průmyslový výzkum</t>
    </r>
    <r>
      <rPr>
        <sz val="9"/>
        <color rgb="FF3A3838"/>
        <rFont val="Arial"/>
        <family val="2"/>
        <charset val="238"/>
      </rPr>
      <t xml:space="preserve"> je kategorie výzkumu a vývoje ve smyslu článku 2 odst. 85 Nařízení pojmenovaná v originálním znění, jako „industrial research”.                                                                                        </t>
    </r>
    <r>
      <rPr>
        <b/>
        <sz val="9"/>
        <color rgb="FF3A3838"/>
        <rFont val="Arial"/>
        <family val="2"/>
        <charset val="238"/>
      </rPr>
      <t>Experimentální vývoj</t>
    </r>
    <r>
      <rPr>
        <sz val="9"/>
        <color rgb="FF3A3838"/>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</si>
  <si>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</si>
  <si>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r>
      <rPr>
        <sz val="9"/>
        <color rgb="FF3A3838"/>
        <rFont val="Arial"/>
        <family val="2"/>
        <charset val="238"/>
      </rPr>
      <t xml:space="preserve">a) Vykazování skutečných nepřímých nákladů, tzv. metodou </t>
    </r>
    <r>
      <rPr>
        <sz val="9"/>
        <color rgb="FF3A3838"/>
        <rFont val="Arial"/>
        <family val="2"/>
        <charset val="238"/>
      </rPr>
      <t>„</t>
    </r>
    <r>
      <rPr>
        <b/>
        <sz val="9"/>
        <color rgb="FF3A3838"/>
        <rFont val="Arial"/>
        <family val="2"/>
        <charset val="238"/>
      </rPr>
      <t>full cost</t>
    </r>
    <r>
      <rPr>
        <sz val="9"/>
        <color rgb="FF3A3838"/>
        <rFont val="Arial"/>
        <family val="2"/>
        <charset val="238"/>
      </rPr>
      <t>“</t>
    </r>
    <r>
      <rPr>
        <sz val="9"/>
        <color rgb="FF3A3838"/>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</si>
  <si>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family val="2"/>
        <charset val="238"/>
      </rPr>
      <t xml:space="preserve">b) Vykazování nepřímých nákladů na základě pevné sazby, tzv. metodou </t>
    </r>
    <r>
      <rPr>
        <b/>
        <sz val="9"/>
        <color rgb="FF3A3838"/>
        <rFont val="Arial"/>
        <family val="2"/>
        <charset val="238"/>
      </rPr>
      <t>„flat rate”</t>
    </r>
    <r>
      <rPr>
        <sz val="9"/>
        <color rgb="FF3A3838"/>
        <rFont val="Arial"/>
        <family val="2"/>
        <charset val="238"/>
      </rPr>
      <t xml:space="preserve">, </t>
    </r>
    <r>
      <rPr>
        <b/>
        <sz val="9"/>
        <color rgb="FF3A3838"/>
        <rFont val="Arial"/>
        <family val="2"/>
        <charset val="238"/>
      </rPr>
      <t>do výše 25 %</t>
    </r>
    <r>
      <rPr>
        <sz val="9"/>
        <color rgb="FF3A3838"/>
        <rFont val="Arial"/>
        <family val="2"/>
        <charset val="238"/>
      </rPr>
      <t xml:space="preserve"> ze součtu skutečně vykázaných </t>
    </r>
    <r>
      <rPr>
        <b/>
        <sz val="9"/>
        <color rgb="FF3A3838"/>
        <rFont val="Arial"/>
        <family val="2"/>
        <charset val="238"/>
      </rPr>
      <t>osobních nákladů</t>
    </r>
    <r>
      <rPr>
        <sz val="9"/>
        <color rgb="FF3A3838"/>
        <rFont val="Arial"/>
        <family val="2"/>
        <charset val="238"/>
      </rPr>
      <t xml:space="preserve"> a </t>
    </r>
    <r>
      <rPr>
        <b/>
        <sz val="9"/>
        <color rgb="FF3A3838"/>
        <rFont val="Arial"/>
        <family val="2"/>
        <charset val="238"/>
      </rPr>
      <t>ostatních přímých nákladů</t>
    </r>
    <r>
      <rPr>
        <sz val="9"/>
        <color rgb="FF3A3838"/>
        <rFont val="Arial"/>
        <family val="2"/>
        <charset val="238"/>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</si>
  <si>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</si>
  <si>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</si>
  <si>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</si>
  <si>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</si>
  <si>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</si>
  <si>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family val="2"/>
        <charset val="238"/>
      </rPr>
      <t>„Účinnou spoluprací“</t>
    </r>
    <r>
      <rPr>
        <sz val="9"/>
        <color rgb="FF3A3838"/>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</si>
  <si>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family val="2"/>
        <charset val="238"/>
      </rPr>
      <t>Podmínky pro navýšení intenzity podpory o 15 procentních bodů (musí být splněna alespoň jedna z těchto podmínek):</t>
    </r>
    <r>
      <rPr>
        <sz val="9"/>
        <color rgb="FF3A3838"/>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</si>
  <si>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A3838"/>
        <rFont val="Arial"/>
        <family val="2"/>
        <charset val="238"/>
      </rPr>
      <t>Průmyslový výzkum</t>
    </r>
    <r>
      <rPr>
        <sz val="9"/>
        <color rgb="FF3A3838"/>
        <rFont val="Arial"/>
        <family val="2"/>
        <charset val="238"/>
      </rPr>
      <t xml:space="preserve"> je kategorie výzkumu a vývoje ve smyslu článku 2 odst. 85 Nařízení pojmenovaná v originálním znění, jako „industrial research”.                                                                                        </t>
    </r>
    <r>
      <rPr>
        <b/>
        <sz val="9"/>
        <color rgb="FF3A3838"/>
        <rFont val="Arial"/>
        <family val="2"/>
        <charset val="238"/>
      </rPr>
      <t>Experimentální vývoj</t>
    </r>
    <r>
      <rPr>
        <sz val="9"/>
        <color rgb="FF3A3838"/>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</si>
  <si>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</si>
  <si>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r>
      <rPr>
        <sz val="9"/>
        <color rgb="FF3A3838"/>
        <rFont val="Arial"/>
        <family val="2"/>
        <charset val="238"/>
      </rPr>
      <t xml:space="preserve">a) Vykazování skutečných nepřímých nákladů, tzv. metodou </t>
    </r>
    <r>
      <rPr>
        <sz val="9"/>
        <color rgb="FF3A3838"/>
        <rFont val="Arial"/>
        <family val="2"/>
        <charset val="238"/>
      </rPr>
      <t>„</t>
    </r>
    <r>
      <rPr>
        <b/>
        <sz val="9"/>
        <color rgb="FF3A3838"/>
        <rFont val="Arial"/>
        <family val="2"/>
        <charset val="238"/>
      </rPr>
      <t>full cost</t>
    </r>
    <r>
      <rPr>
        <sz val="9"/>
        <color rgb="FF3A3838"/>
        <rFont val="Arial"/>
        <family val="2"/>
        <charset val="238"/>
      </rPr>
      <t>“</t>
    </r>
    <r>
      <rPr>
        <sz val="9"/>
        <color rgb="FF3A3838"/>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</si>
  <si>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family val="2"/>
        <charset val="238"/>
      </rPr>
      <t>b) Vykazování nepřímých nákladů na základě pevné sazby, tzv. metodou „</t>
    </r>
    <r>
      <rPr>
        <b/>
        <sz val="9"/>
        <color rgb="FF3A3838"/>
        <rFont val="Arial"/>
        <family val="2"/>
        <charset val="238"/>
      </rPr>
      <t>flat rate</t>
    </r>
    <r>
      <rPr>
        <sz val="9"/>
        <color rgb="FF3A3838"/>
        <rFont val="Arial"/>
        <family val="2"/>
        <charset val="238"/>
      </rPr>
      <t xml:space="preserve">”, </t>
    </r>
    <r>
      <rPr>
        <b/>
        <sz val="9"/>
        <color rgb="FF3A3838"/>
        <rFont val="Arial"/>
        <family val="2"/>
        <charset val="238"/>
      </rPr>
      <t>do výše 25 %</t>
    </r>
    <r>
      <rPr>
        <sz val="9"/>
        <color rgb="FF3A3838"/>
        <rFont val="Arial"/>
        <family val="2"/>
        <charset val="238"/>
      </rPr>
      <t xml:space="preserve"> ze součtu skutečně vykázaných </t>
    </r>
    <r>
      <rPr>
        <b/>
        <sz val="9"/>
        <color rgb="FF3A3838"/>
        <rFont val="Arial"/>
        <family val="2"/>
        <charset val="238"/>
      </rPr>
      <t xml:space="preserve">osobních nákladů </t>
    </r>
    <r>
      <rPr>
        <sz val="9"/>
        <color rgb="FF3A3838"/>
        <rFont val="Arial"/>
        <family val="2"/>
        <charset val="238"/>
      </rPr>
      <t>a</t>
    </r>
    <r>
      <rPr>
        <b/>
        <sz val="9"/>
        <color rgb="FF3A3838"/>
        <rFont val="Arial"/>
        <family val="2"/>
        <charset val="238"/>
      </rPr>
      <t xml:space="preserve"> ostatních přímých nákladů </t>
    </r>
    <r>
      <rPr>
        <sz val="9"/>
        <color rgb="FF3A3838"/>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</si>
  <si>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</si>
  <si>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</si>
  <si>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r>
      <rPr>
        <b/>
        <sz val="10"/>
        <color theme="1"/>
        <rFont val="Arial"/>
        <family val="2"/>
        <charset val="238"/>
      </rPr>
      <t xml:space="preserve">Kontrola podpory za všechny české uchazeče za projekt </t>
    </r>
    <r>
      <rPr>
        <sz val="10"/>
        <color theme="1"/>
        <rFont val="Arial"/>
        <family val="2"/>
        <charset val="238"/>
      </rPr>
      <t>(relevantní po vyplnění všech finančních plánů)</t>
    </r>
  </si>
  <si>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</si>
  <si>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</si>
  <si>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family val="2"/>
        <charset val="238"/>
      </rPr>
      <t xml:space="preserve">Projekt celkem </t>
    </r>
    <r>
      <rPr>
        <sz val="12"/>
        <color theme="1"/>
        <rFont val="Arial"/>
        <family val="2"/>
        <charset val="238"/>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</si>
  <si>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</si>
  <si>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</si>
  <si>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</si>
  <si>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</si>
  <si>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</si>
  <si>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</si>
  <si>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</si>
  <si>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</si>
  <si>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</si>
  <si>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</si>
  <si>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</si>
  <si>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</si>
  <si>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</si>
  <si>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</si>
  <si>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</si>
  <si>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</si>
  <si>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</si>
  <si>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</si>
  <si>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</si>
  <si>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</si>
  <si>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</si>
  <si>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</si>
  <si>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</si>
  <si>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</si>
  <si>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</si>
  <si>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</si>
  <si>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</si>
  <si>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</si>
  <si>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</si>
  <si>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</si>
  <si>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</si>
  <si>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</si>
  <si>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</si>
  <si>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</si>
  <si>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</si>
  <si>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</si>
  <si>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</si>
  <si>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</si>
  <si>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</si>
  <si>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</si>
  <si>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</si>
  <si>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</si>
  <si>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</si>
  <si>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</si>
  <si>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</si>
  <si>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</si>
  <si>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</si>
  <si>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</si>
  <si>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</si>
  <si>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</si>
  <si>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</si>
  <si>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</si>
  <si>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</si>
  <si>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</si>
  <si>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</si>
  <si>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</si>
  <si>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</si>
  <si>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</si>
  <si>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</si>
  <si>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</si>
  <si>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</si>
  <si>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</si>
  <si>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</si>
  <si>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</si>
  <si>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</si>
  <si>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</si>
  <si>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</si>
  <si>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</si>
  <si>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</si>
  <si>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</si>
  <si>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</si>
  <si>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</si>
  <si>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</si>
  <si>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</si>
  <si>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</si>
  <si>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</si>
  <si>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</si>
  <si>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</si>
  <si>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</si>
  <si>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</si>
  <si>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</si>
  <si>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</si>
  <si>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</si>
  <si>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</si>
  <si>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</si>
  <si>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</si>
  <si>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</si>
  <si>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</si>
  <si>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</si>
  <si>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</si>
  <si>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</si>
  <si>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</si>
  <si>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</si>
  <si>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</si>
  <si>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</si>
  <si>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</si>
  <si>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</si>
  <si>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</si>
  <si>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</si>
  <si>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</si>
  <si>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</si>
  <si>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</si>
  <si>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</si>
  <si>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</si>
  <si>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</si>
  <si>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</si>
  <si>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</si>
  <si>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</si>
  <si>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</si>
  <si>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</si>
  <si>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</si>
  <si>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</si>
  <si>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</si>
  <si>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</si>
  <si>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</si>
  <si>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</si>
  <si>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</si>
  <si>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</si>
  <si>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</si>
  <si>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</si>
  <si>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</si>
  <si>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</si>
  <si>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</si>
  <si>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</si>
  <si>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</si>
  <si>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</si>
  <si>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</si>
  <si>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</si>
  <si>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</si>
  <si>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</si>
  <si>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</si>
  <si>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</si>
  <si>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</si>
  <si>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</si>
  <si>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</si>
  <si>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</si>
  <si>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</si>
  <si>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</si>
  <si>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</si>
  <si>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</si>
  <si>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</si>
  <si>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</si>
  <si>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</si>
  <si>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</si>
  <si>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</si>
  <si>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</si>
  <si>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</si>
  <si>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</si>
  <si>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</si>
  <si>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</si>
  <si>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</si>
  <si>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</si>
  <si>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</si>
  <si>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</si>
  <si>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</si>
  <si>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</si>
  <si>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</si>
  <si>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</si>
  <si>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</si>
  <si>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</si>
  <si>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</si>
  <si>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</si>
  <si>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</si>
  <si>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</si>
  <si>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</si>
  <si>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</si>
  <si>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</si>
  <si>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</si>
  <si>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</si>
  <si>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</si>
  <si>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</si>
  <si>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</si>
  <si>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</si>
  <si>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</si>
  <si>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</si>
  <si>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</si>
  <si>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</si>
  <si>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</si>
  <si>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</si>
  <si>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</si>
  <si>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</si>
  <si>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</si>
  <si>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</si>
  <si>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</si>
  <si>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</si>
  <si>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</si>
  <si>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</si>
  <si>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</si>
  <si>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</si>
  <si>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</si>
  <si>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</si>
  <si>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</si>
  <si>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</si>
  <si>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</si>
  <si>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PO1-Konkurenceschopná ekonomika založená na znalostech</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</si>
  <si>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</si>
  <si>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</si>
  <si>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</si>
  <si>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</si>
  <si>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</si>
  <si>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</si>
  <si>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</si>
  <si>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</si>
  <si>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</si>
  <si>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</si>
  <si>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</si>
  <si>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</si>
  <si>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</si>
  <si>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</si>
  <si>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</si>
  <si>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</si>
  <si>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</si>
  <si>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</si>
  <si>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</si>
  <si>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</si>
  <si>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</si>
  <si>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</si>
  <si>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</si>
  <si>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</si>
  <si>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</si>
  <si>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</si>
  <si>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</si>
  <si>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</si>
  <si>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</si>
  <si>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</si>
  <si>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</si>
  <si>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</si>
  <si>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</si>
  <si>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</si>
  <si>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</si>
  <si>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</si>
  <si>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</si>
  <si>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</si>
  <si>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</si>
  <si>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</si>
  <si>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</si>
  <si>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</si>
  <si>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</si>
  <si>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</si>
  <si>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</si>
  <si>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</si>
  <si>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</si>
  <si>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</si>
  <si>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</si>
  <si>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</si>
  <si>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</si>
  <si>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</si>
  <si>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</si>
  <si>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</si>
  <si>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</si>
  <si>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</si>
  <si>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</si>
  <si>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</si>
  <si>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</si>
  <si>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</si>
  <si>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</si>
  <si>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</si>
  <si>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</si>
  <si>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</si>
  <si>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</si>
  <si>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</si>
  <si>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</si>
  <si>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</si>
  <si>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</si>
  <si>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</si>
  <si>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</si>
  <si>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</si>
  <si>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</si>
  <si>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</si>
  <si>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</si>
  <si>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</si>
  <si>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</si>
  <si>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</si>
  <si>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</si>
  <si>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</si>
  <si>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</si>
  <si>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</si>
  <si>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</si>
  <si>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</si>
  <si>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</si>
  <si>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</si>
  <si>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</si>
  <si>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</si>
  <si>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</si>
  <si>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</si>
  <si>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</si>
  <si>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</si>
  <si>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</si>
  <si>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</si>
  <si>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</si>
  <si>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</si>
  <si>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</si>
  <si>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</si>
  <si>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</si>
  <si>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</si>
  <si>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</si>
  <si>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</si>
  <si>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</si>
  <si>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</si>
  <si>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</si>
  <si>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</si>
  <si>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</si>
  <si>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</si>
  <si>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</si>
  <si>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</si>
  <si>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</si>
  <si>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</si>
  <si>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</si>
  <si>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</si>
  <si>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</si>
  <si>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</si>
  <si>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</si>
  <si>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</si>
  <si>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</si>
  <si>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</si>
  <si>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</si>
  <si>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</si>
  <si>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</si>
  <si>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</si>
  <si>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</si>
  <si>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</si>
  <si>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</si>
  <si>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</si>
  <si>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</si>
  <si>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</si>
  <si>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</si>
  <si>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</si>
  <si>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</si>
  <si>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</si>
  <si>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</si>
  <si>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</si>
  <si>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</si>
  <si>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</si>
  <si>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</si>
  <si>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</si>
  <si>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</si>
  <si>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</si>
  <si>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</si>
  <si>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</si>
  <si>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</si>
  <si>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</si>
  <si>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</si>
  <si>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</si>
  <si>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</si>
  <si>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</si>
  <si>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</si>
  <si>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</si>
  <si>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</si>
  <si>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</si>
  <si>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</si>
  <si>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</si>
  <si>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</si>
  <si>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</si>
  <si>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</si>
  <si>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</si>
  <si>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</si>
  <si>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</si>
  <si>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</si>
  <si>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</si>
  <si>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</si>
  <si>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</si>
  <si>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</si>
  <si>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</si>
  <si>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</si>
  <si>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</si>
  <si>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</si>
  <si>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</si>
  <si>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</si>
  <si>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</si>
  <si>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</si>
  <si>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</si>
  <si>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</si>
  <si>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</si>
  <si>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</si>
  <si>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</si>
  <si>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</si>
  <si>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</si>
  <si>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</si>
  <si>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</si>
  <si>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</si>
  <si>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</si>
  <si>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</si>
  <si>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</si>
  <si>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</si>
  <si>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</si>
  <si>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</si>
  <si>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</si>
  <si>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</si>
  <si>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</si>
  <si>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</si>
  <si>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</si>
  <si>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</si>
  <si>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</si>
  <si>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</si>
  <si>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</si>
  <si>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</si>
  <si>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</si>
  <si>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</si>
  <si>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</si>
  <si>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</si>
  <si>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</si>
  <si>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</si>
  <si>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</si>
  <si>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</si>
  <si>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</si>
  <si>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</si>
  <si>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</si>
  <si>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</si>
  <si>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</si>
  <si>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</si>
  <si>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</si>
  <si>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</si>
  <si>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</si>
  <si>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</si>
  <si>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</si>
  <si>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</si>
  <si>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</si>
  <si>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</si>
  <si>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</si>
  <si>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</si>
  <si>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</si>
  <si>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</si>
  <si>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</si>
  <si>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</si>
  <si>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</si>
  <si>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</si>
  <si>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</si>
  <si>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</si>
  <si>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</si>
  <si>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</si>
  <si>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</si>
  <si>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</si>
  <si>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</si>
  <si>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</si>
  <si>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</si>
  <si>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</si>
  <si>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</si>
  <si>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</si>
  <si>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</si>
  <si>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</si>
  <si>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</si>
  <si>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</si>
  <si>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</si>
  <si>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</si>
  <si>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</si>
  <si>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</si>
  <si>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</si>
  <si>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</si>
  <si>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</si>
  <si>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</si>
  <si>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</si>
  <si>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</si>
  <si>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</si>
  <si>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</si>
  <si>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</si>
  <si>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</si>
  <si>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</si>
  <si>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</si>
  <si>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</si>
  <si>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</si>
  <si>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</si>
  <si>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</si>
  <si>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</si>
  <si>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</si>
  <si>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</si>
  <si>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</si>
  <si>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</si>
  <si>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</si>
  <si>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</si>
  <si>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</si>
  <si>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</si>
  <si>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</si>
  <si>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</si>
  <si>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</si>
  <si>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</si>
  <si>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</si>
  <si>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</si>
  <si>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</si>
  <si>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</si>
  <si>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</si>
  <si>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</si>
  <si>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</si>
  <si>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</si>
  <si>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</si>
  <si>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</si>
  <si>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</si>
  <si>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</si>
  <si>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</si>
  <si>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</si>
  <si>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</si>
  <si>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</si>
  <si>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</si>
  <si>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</si>
  <si>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</si>
  <si>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</si>
  <si>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</si>
  <si>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</si>
  <si>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</si>
  <si>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</si>
  <si>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</si>
  <si>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</si>
  <si>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</si>
  <si>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</si>
  <si>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</si>
  <si>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</si>
  <si>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</si>
  <si>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</si>
  <si>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</si>
  <si>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</si>
  <si>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</si>
  <si>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</si>
  <si>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</si>
  <si>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</si>
  <si>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</si>
  <si>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</si>
  <si>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</si>
  <si>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</si>
  <si>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</si>
  <si>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</si>
  <si>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</si>
  <si>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</si>
  <si>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</si>
  <si>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</si>
  <si>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</si>
  <si>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</si>
  <si>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</si>
  <si>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</si>
  <si>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</si>
  <si>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</si>
  <si>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</si>
  <si>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</si>
  <si>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</si>
  <si>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</si>
  <si>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</si>
  <si>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</si>
  <si>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</si>
  <si>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</si>
  <si>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</si>
  <si>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</si>
  <si>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</si>
  <si>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</si>
  <si>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</si>
  <si>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</si>
  <si>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</si>
  <si>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</si>
  <si>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</si>
  <si>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</si>
  <si>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</si>
  <si>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</si>
  <si>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</si>
  <si>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</si>
  <si>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</si>
  <si>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</si>
  <si>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</si>
  <si>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</si>
  <si>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</si>
  <si>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</si>
  <si>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</si>
  <si>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</si>
  <si>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</si>
  <si>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</si>
  <si>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</si>
  <si>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</si>
  <si>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</si>
  <si>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</si>
  <si>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</si>
  <si>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</si>
  <si>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</si>
  <si>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</si>
  <si>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</si>
  <si>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</si>
  <si>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</si>
  <si>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</si>
  <si>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</si>
  <si>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</si>
  <si>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</si>
  <si>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</si>
  <si>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</si>
  <si>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</si>
  <si>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</si>
  <si>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</si>
  <si>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</si>
  <si>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</si>
  <si>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</si>
  <si>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</si>
  <si>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</si>
  <si>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</si>
  <si>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</si>
  <si>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</si>
  <si>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</si>
  <si>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</si>
  <si>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</si>
  <si>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</si>
  <si>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</si>
  <si>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</si>
  <si>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</si>
  <si>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</si>
  <si>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</si>
  <si>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</si>
  <si>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</si>
  <si>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</si>
  <si>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</si>
  <si>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</si>
  <si>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</si>
  <si>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</si>
  <si>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</si>
  <si>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</si>
  <si>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</si>
  <si>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</si>
  <si>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</si>
  <si>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</si>
  <si>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</si>
  <si>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</si>
  <si>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</si>
  <si>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</si>
  <si>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</si>
  <si>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</si>
  <si>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</si>
  <si>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</si>
  <si>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</si>
  <si>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</si>
  <si>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</si>
  <si>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</si>
  <si>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</si>
  <si>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</si>
  <si>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</si>
  <si>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</si>
  <si>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</si>
  <si>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</si>
  <si>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</si>
  <si>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</si>
  <si>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</si>
  <si>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</si>
  <si>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</si>
  <si>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</si>
  <si>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</si>
  <si>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</si>
  <si>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</si>
  <si>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</si>
  <si>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</si>
  <si>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</si>
  <si>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</si>
  <si>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</si>
  <si>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</si>
  <si>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</si>
  <si>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</si>
  <si>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</si>
  <si>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</si>
  <si>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</si>
  <si>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</si>
  <si>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</si>
  <si>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</si>
  <si>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</si>
  <si>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</si>
  <si>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</si>
  <si>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</si>
  <si>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</si>
  <si>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</si>
  <si>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</si>
  <si>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</si>
  <si>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</si>
  <si>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</si>
  <si>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</si>
  <si>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</si>
  <si>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</si>
  <si>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</si>
  <si>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</si>
  <si>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</si>
  <si>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</si>
  <si>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</si>
  <si>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</si>
  <si>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</si>
  <si>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</si>
  <si>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</si>
  <si>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</si>
  <si>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</si>
  <si>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</si>
  <si>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</si>
  <si>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</si>
  <si>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</si>
  <si>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</si>
  <si>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</si>
  <si>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</si>
  <si>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</si>
  <si>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</si>
  <si>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</si>
  <si>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</si>
  <si>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</si>
  <si>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</si>
  <si>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</si>
  <si>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</si>
  <si>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</si>
  <si>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</si>
  <si>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</si>
  <si>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</si>
  <si>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</si>
  <si>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</si>
  <si>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</si>
  <si>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</si>
  <si>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</si>
  <si>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</si>
  <si>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</si>
  <si>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</si>
  <si>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</si>
  <si>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</si>
  <si>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</si>
  <si>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</si>
  <si>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</si>
  <si>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</si>
  <si>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</si>
  <si>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</si>
  <si>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</si>
  <si>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</si>
  <si>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</si>
  <si>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</si>
  <si>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</si>
  <si>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</si>
  <si>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</si>
  <si>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</si>
  <si>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</si>
  <si>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</si>
  <si>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</si>
  <si>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</si>
  <si>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</si>
  <si>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</si>
  <si>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</si>
  <si>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</si>
  <si>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</si>
  <si>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</si>
  <si>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</si>
  <si>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</si>
  <si>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</si>
  <si>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</si>
  <si>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</si>
  <si>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</si>
  <si>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</si>
  <si>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</si>
  <si>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</si>
  <si>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</si>
  <si>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</si>
  <si>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</si>
  <si>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</si>
  <si>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</si>
  <si>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</si>
  <si>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</si>
  <si>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</si>
  <si>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</si>
  <si>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</si>
  <si>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</si>
  <si>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</si>
  <si>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</si>
  <si>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</si>
  <si>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</si>
  <si>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</si>
  <si>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</si>
  <si>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</si>
  <si>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</si>
  <si>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</si>
  <si>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</si>
  <si>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</si>
  <si>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</si>
  <si>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</si>
  <si>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</si>
  <si>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</si>
  <si>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</si>
  <si>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</si>
  <si>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</si>
  <si>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</si>
  <si>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</si>
  <si>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</si>
  <si>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</si>
  <si>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</si>
  <si>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</si>
  <si>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</si>
  <si>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</si>
  <si>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</si>
  <si>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</si>
  <si>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</si>
  <si>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</si>
  <si>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</si>
  <si>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</si>
  <si>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</si>
  <si>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</si>
  <si>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</si>
  <si>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</si>
  <si>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</si>
  <si>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</si>
  <si>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</si>
  <si>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</si>
  <si>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</si>
  <si>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</si>
  <si>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</si>
  <si>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</si>
  <si>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</si>
  <si>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</si>
  <si>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</si>
  <si>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</si>
  <si>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</si>
  <si>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</si>
  <si>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</si>
  <si>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</si>
  <si>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</si>
  <si>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</si>
  <si>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</si>
  <si>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</si>
  <si>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</si>
  <si>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</si>
  <si>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</si>
  <si>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</si>
  <si>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</si>
  <si>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</si>
  <si>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</si>
  <si>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</si>
  <si>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</si>
  <si>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</si>
  <si>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</si>
  <si>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</si>
  <si>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</si>
  <si>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</si>
  <si>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</si>
  <si>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</si>
  <si>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</si>
  <si>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</si>
  <si>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</si>
  <si>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</si>
  <si>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</si>
  <si>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</si>
  <si>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</si>
  <si>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</si>
  <si>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</si>
  <si>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</si>
  <si>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</si>
  <si>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</si>
  <si>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</si>
  <si>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</si>
  <si>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</si>
  <si>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</si>
  <si>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</si>
  <si>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</si>
  <si>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</si>
  <si>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</si>
  <si>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</si>
  <si>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</si>
  <si>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</si>
  <si>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</si>
  <si>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</si>
  <si>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</si>
  <si>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</si>
  <si>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</si>
  <si>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</si>
  <si>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</si>
  <si>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</si>
  <si>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</si>
  <si>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</si>
  <si>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</si>
  <si>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</si>
  <si>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</si>
  <si>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</si>
  <si>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</si>
  <si>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</si>
  <si>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</si>
  <si>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</si>
  <si>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</si>
  <si>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</si>
  <si>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</si>
  <si>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</si>
  <si>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</si>
  <si>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</si>
  <si>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</si>
  <si>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</si>
  <si>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</si>
  <si>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</si>
  <si>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</si>
  <si>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</si>
  <si>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</si>
  <si>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</si>
  <si>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</si>
  <si>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</si>
  <si>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</si>
  <si>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</si>
  <si>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</si>
  <si>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</si>
  <si>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</si>
  <si>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</si>
  <si>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</si>
  <si>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</si>
  <si>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</si>
  <si>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</si>
  <si>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</si>
  <si>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</si>
  <si>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</si>
  <si>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</si>
  <si>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</si>
  <si>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</si>
  <si>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</si>
  <si>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</si>
  <si>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</si>
  <si>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</si>
  <si>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</si>
  <si>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</si>
  <si>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</si>
  <si>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</si>
  <si>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</si>
  <si>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</si>
  <si>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</si>
  <si>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</si>
  <si>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</si>
  <si>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</si>
  <si>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</si>
  <si>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</si>
  <si>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</si>
  <si>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</si>
  <si>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</si>
  <si>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</si>
  <si>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</si>
  <si>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</si>
  <si>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</si>
  <si>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</si>
  <si>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</si>
  <si>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</si>
  <si>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</si>
  <si>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</si>
  <si>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</si>
  <si>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</si>
  <si>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</si>
  <si>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</si>
  <si>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</si>
  <si>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</si>
  <si>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</si>
  <si>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</si>
  <si>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</si>
  <si>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</si>
  <si>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</si>
  <si>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</si>
  <si>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</si>
  <si>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</si>
  <si>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</si>
  <si>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</si>
  <si>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</si>
  <si>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</si>
  <si>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</si>
  <si>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</si>
  <si>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</si>
  <si>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</si>
  <si>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</si>
  <si>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</si>
  <si>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</si>
  <si>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</si>
  <si>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</si>
  <si>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</si>
  <si>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</si>
  <si>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</si>
  <si>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</si>
  <si>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</si>
  <si>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</si>
  <si>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</si>
  <si>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</si>
  <si>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</si>
  <si>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</si>
  <si>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</si>
  <si>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</si>
  <si>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</si>
  <si>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</si>
  <si>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</si>
  <si>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</si>
  <si>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</si>
  <si>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</si>
  <si>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</si>
  <si>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</si>
  <si>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</si>
  <si>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</si>
  <si>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</si>
  <si>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</si>
  <si>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</si>
  <si>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</si>
  <si>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</si>
  <si>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</si>
  <si>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</si>
  <si>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</si>
  <si>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</si>
  <si>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</si>
  <si>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</si>
  <si>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</si>
  <si>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</si>
  <si>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</si>
  <si>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</si>
  <si>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</si>
  <si>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</si>
  <si>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</si>
  <si>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</si>
  <si>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</si>
  <si>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</si>
  <si>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</si>
  <si>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</si>
  <si>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</si>
  <si>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</si>
  <si>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</si>
  <si>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</si>
  <si>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</si>
  <si>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</si>
  <si>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</si>
  <si>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</si>
  <si>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</si>
  <si>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</si>
  <si>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</si>
  <si>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</si>
  <si>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</si>
  <si>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</si>
  <si>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</si>
  <si>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</si>
  <si>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</si>
  <si>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</si>
  <si>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</si>
  <si>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</si>
  <si>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</si>
  <si>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</si>
  <si>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</si>
  <si>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</si>
  <si>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</si>
  <si>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</si>
  <si>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</si>
  <si>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</si>
  <si>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</si>
  <si>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</si>
  <si>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</si>
  <si>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</si>
  <si>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</si>
  <si>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</si>
  <si>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</si>
  <si>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</si>
  <si>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</si>
  <si>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</si>
  <si>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</si>
  <si>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</si>
  <si>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</si>
  <si>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</si>
  <si>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</si>
  <si>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</si>
  <si>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</si>
  <si>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</si>
  <si>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</si>
  <si>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</si>
  <si>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</si>
  <si>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</si>
  <si>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</si>
  <si>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</si>
  <si>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</si>
  <si>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</si>
  <si>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</si>
  <si>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</si>
  <si>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Uvěďte alespoň jeden výsledek. Výsledky, které zde budou uvedeny, musí být uvedeny také v návrhu projektu (proposal)</t>
  </si>
  <si>
    <r>
      <t xml:space="preserve">Další povinné přílohy </t>
    </r>
    <r>
      <rPr>
        <sz val="12"/>
        <color rgb="FFFFFFFF"/>
        <rFont val="Arial"/>
        <family val="2"/>
        <charset val="238"/>
      </rPr>
      <t>(ke stažení na webových stránkách TA ČR)</t>
    </r>
  </si>
  <si>
    <t>Výsledky EPSILON PP1</t>
  </si>
  <si>
    <t>Kvantové technologie</t>
  </si>
  <si>
    <t>Cloudové a datové prostory/infrastruktury</t>
  </si>
  <si>
    <t>DLT (např. Block chain)</t>
  </si>
  <si>
    <t>Průmysl 4.0</t>
  </si>
  <si>
    <t>5G sítě</t>
  </si>
  <si>
    <t>Automatizace (včetně systémů řízení)</t>
  </si>
  <si>
    <t xml:space="preserve">Kybernetická bezpečnost </t>
  </si>
  <si>
    <t>Umělá inteligence</t>
  </si>
  <si>
    <t>High performance computing</t>
  </si>
  <si>
    <t>Pokročilá analýza dat a data management</t>
  </si>
  <si>
    <t>Digitální technologie, systémy a zařízení využitelné v biotechnologiích a přírodních vědách</t>
  </si>
  <si>
    <t>Chytré zemědělství (uplatňování prvků digitalizace, automatizace, robotizace, využití senzorů apod.)</t>
  </si>
  <si>
    <t>Pokročilé digitální technologie a metody v ekologii a udržitelném rozvoji</t>
  </si>
  <si>
    <t>Jiné zohlednění digitalizace</t>
  </si>
  <si>
    <t>Npam - památkový postup</t>
  </si>
  <si>
    <t>NmetA - certifikovaná metodika</t>
  </si>
  <si>
    <t>NmetC - certifikovaná metodika</t>
  </si>
  <si>
    <t>NmetS - certifikovaná metodika</t>
  </si>
  <si>
    <r>
      <t xml:space="preserve">Vyplněný TA CR Application Form zašlete ve formátu </t>
    </r>
    <r>
      <rPr>
        <i/>
        <sz val="10"/>
        <color theme="1"/>
        <rFont val="Arial"/>
        <family val="2"/>
        <charset val="238"/>
      </rPr>
      <t>.xlsx</t>
    </r>
    <r>
      <rPr>
        <sz val="10"/>
        <color theme="1"/>
        <rFont val="Arial"/>
        <family val="2"/>
        <charset val="238"/>
      </rPr>
      <t xml:space="preserve"> nebo </t>
    </r>
    <r>
      <rPr>
        <i/>
        <sz val="10"/>
        <color theme="1"/>
        <rFont val="Arial"/>
        <family val="2"/>
        <charset val="238"/>
      </rPr>
      <t xml:space="preserve">.xls </t>
    </r>
    <r>
      <rPr>
        <sz val="10"/>
        <color theme="1"/>
        <rFont val="Arial"/>
        <family val="2"/>
        <charset val="238"/>
      </rPr>
      <t>společně s ostatními povinnými přílohami (viz níže) ze své datové schránky do datové schránky TA ČR ve lhůtě pro podání návrhů projektů, tzv. proposals. Pokud je v projektu více českých uchazečů, TA CR Application Form musí ze své datové schránky do datové schránky TA ČR zaslat pouze hlavní uchazeč.</t>
    </r>
  </si>
  <si>
    <t>Přepočet na české koruny se řídí kurzem ČNB, přičemž využit je kurz platný v poslední možný den odevzdání tzv. proposals. Veškeré nákladové položky se zaokrouhlují na celá eura a koruny dolů.</t>
  </si>
  <si>
    <t>3) Potvrzení certifikačního orgánu pro druh výsledků Nmet - metodiky schválené příslušným orgánem státní správy</t>
  </si>
  <si>
    <t>TA CR Application Form - povinná příloha českého uchazeče mezinárodní výzvy CHIST-ERA IV Call 2022</t>
  </si>
  <si>
    <t>č.j. TACR/1594-3/2022</t>
  </si>
  <si>
    <t xml:space="preserve"> Verze 1: listopad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</si>
</sst>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81">
    <font>
      <sz val="10"/>
      <color rgb="FF000000"/>
      <name val="Calibri"/>
      <scheme val="minor"/>
    </font>
    <font>
      <sz val="10"/>
      <color rgb="FF000000"/>
      <name val="Arial"/>
      <family val="2"/>
      <charset val="238"/>
    </font>
    <font>
      <b/>
      <sz val="12"/>
      <color theme="1"/>
      <name val="Arial"/>
      <family val="2"/>
      <charset val="238"/>
    </font>
    <font>
      <sz val="10"/>
      <name val="Calibri"/>
      <family val="2"/>
      <charset val="238"/>
    </font>
    <font>
      <b/>
      <sz val="10"/>
      <color theme="1"/>
      <name val="Arial"/>
      <family val="2"/>
      <charset val="238"/>
    </font>
    <font>
      <b/>
      <sz val="12"/>
      <color rgb="FFFFFFFF"/>
      <name val="Arial"/>
      <family val="2"/>
      <charset val="238"/>
    </font>
    <font>
      <sz val="10"/>
      <color rgb="FFC00000"/>
      <name val="Arial"/>
      <family val="2"/>
      <charset val="238"/>
    </font>
    <font>
      <sz val="10"/>
      <color theme="0"/>
      <name val="Arial"/>
      <family val="2"/>
      <charset val="238"/>
    </font>
    <font>
      <sz val="8"/>
      <color theme="1"/>
      <name val="Arial"/>
      <family val="2"/>
      <charset val="238"/>
    </font>
    <font>
      <sz val="10"/>
      <color theme="1"/>
      <name val="Arial"/>
      <family val="2"/>
      <charset val="238"/>
    </font>
    <font>
      <sz val="10"/>
      <color rgb="FFFF0000"/>
      <name val="Arial"/>
      <family val="2"/>
      <charset val="238"/>
    </font>
    <font>
      <b/>
      <sz val="10"/>
      <color rgb="FFFF0000"/>
      <name val="Arial"/>
      <family val="2"/>
      <charset val="238"/>
    </font>
    <font>
      <u/>
      <sz val="10"/>
      <color theme="10"/>
      <name val="Arial"/>
      <family val="2"/>
      <charset val="238"/>
    </font>
    <font>
      <i/>
      <sz val="9"/>
      <color rgb="FF000000"/>
      <name val="Arial"/>
      <family val="2"/>
      <charset val="238"/>
    </font>
    <font>
      <i/>
      <sz val="10"/>
      <color rgb="FF000000"/>
      <name val="Arial"/>
      <family val="2"/>
      <charset val="238"/>
    </font>
    <font>
      <sz val="9"/>
      <color rgb="FF000000"/>
      <name val="Arial"/>
      <family val="2"/>
      <charset val="238"/>
    </font>
    <font>
      <b/>
      <sz val="10"/>
      <color rgb="FFFFFFFF"/>
      <name val="Arial"/>
      <family val="2"/>
      <charset val="238"/>
    </font>
    <font>
      <sz val="9"/>
      <color rgb="FF595959"/>
      <name val="Arial"/>
      <family val="2"/>
      <charset val="238"/>
    </font>
    <font>
      <sz val="9"/>
      <color rgb="FF3A3838"/>
      <name val="Arial"/>
      <family val="2"/>
      <charset val="238"/>
    </font>
    <font>
      <b/>
      <sz val="10"/>
      <color rgb="FF000000"/>
      <name val="Arial"/>
      <family val="2"/>
      <charset val="238"/>
    </font>
    <font>
      <u/>
      <sz val="10"/>
      <color theme="10"/>
      <name val="Arial"/>
      <family val="2"/>
      <charset val="238"/>
    </font>
    <font>
      <sz val="9"/>
      <color rgb="FFFF0000"/>
      <name val="Arial"/>
      <family val="2"/>
      <charset val="238"/>
    </font>
    <font>
      <u/>
      <sz val="10"/>
      <color theme="10"/>
      <name val="Arial"/>
      <family val="2"/>
      <charset val="238"/>
    </font>
    <font>
      <b/>
      <u/>
      <sz val="10"/>
      <color rgb="FFFFFFFF"/>
      <name val="Arial"/>
      <family val="2"/>
      <charset val="238"/>
    </font>
    <font>
      <b/>
      <u/>
      <sz val="10"/>
      <color rgb="FFFFFFFF"/>
      <name val="Arial"/>
      <family val="2"/>
      <charset val="238"/>
    </font>
    <font>
      <u/>
      <sz val="10"/>
      <color theme="10"/>
      <name val="Arial"/>
      <family val="2"/>
      <charset val="238"/>
    </font>
    <font>
      <sz val="8"/>
      <color rgb="FF3A3838"/>
      <name val="Arial"/>
      <family val="2"/>
      <charset val="238"/>
    </font>
    <font>
      <sz val="10"/>
      <color rgb="FF3A3838"/>
      <name val="Arial"/>
      <family val="2"/>
      <charset val="238"/>
    </font>
    <font>
      <b/>
      <sz val="13"/>
      <color rgb="FFFFFFFF"/>
      <name val="Arial"/>
      <family val="2"/>
      <charset val="238"/>
    </font>
    <font>
      <u/>
      <sz val="10"/>
      <color theme="10"/>
      <name val="Arial"/>
      <family val="2"/>
      <charset val="238"/>
    </font>
    <font>
      <b/>
      <sz val="10"/>
      <color rgb="FFC00000"/>
      <name val="Arial"/>
      <family val="2"/>
      <charset val="238"/>
    </font>
    <font>
      <b/>
      <sz val="11"/>
      <color theme="1"/>
      <name val="Arial"/>
      <family val="2"/>
      <charset val="238"/>
    </font>
    <font>
      <b/>
      <sz val="11"/>
      <color rgb="FFFF0000"/>
      <name val="Arial"/>
      <family val="2"/>
      <charset val="238"/>
    </font>
    <font>
      <u/>
      <sz val="10"/>
      <color theme="10"/>
      <name val="Arial"/>
      <family val="2"/>
      <charset val="238"/>
    </font>
    <font>
      <b/>
      <sz val="9"/>
      <color rgb="FF3A3838"/>
      <name val="Arial"/>
      <family val="2"/>
      <charset val="238"/>
    </font>
    <font>
      <b/>
      <sz val="10"/>
      <color rgb="FF3A3838"/>
      <name val="Arial"/>
      <family val="2"/>
      <charset val="238"/>
    </font>
    <font>
      <u/>
      <sz val="10"/>
      <color theme="10"/>
      <name val="Arial"/>
      <family val="2"/>
      <charset val="238"/>
    </font>
    <font>
      <b/>
      <sz val="12"/>
      <color rgb="FF000000"/>
      <name val="Cambria"/>
      <family val="1"/>
      <charset val="238"/>
    </font>
    <font>
      <sz val="9"/>
      <color rgb="FF3F3F3F"/>
      <name val="Arial"/>
      <family val="2"/>
      <charset val="238"/>
    </font>
    <font>
      <i/>
      <sz val="9"/>
      <color rgb="FF3F3F3F"/>
      <name val="Arial"/>
      <family val="2"/>
      <charset val="238"/>
    </font>
    <font>
      <i/>
      <sz val="9"/>
      <color theme="1"/>
      <name val="Arial"/>
      <family val="2"/>
      <charset val="238"/>
    </font>
    <font>
      <b/>
      <sz val="9"/>
      <color rgb="FFFFFFFF"/>
      <name val="Arial"/>
      <family val="2"/>
      <charset val="238"/>
    </font>
    <font>
      <b/>
      <sz val="11"/>
      <color rgb="FF000000"/>
      <name val="Inconsolata"/>
    </font>
    <font>
      <sz val="10"/>
      <color rgb="FF002060"/>
      <name val="Arial"/>
      <family val="2"/>
      <charset val="238"/>
    </font>
    <font>
      <sz val="9"/>
      <color theme="1"/>
      <name val="Arial"/>
      <family val="2"/>
      <charset val="238"/>
    </font>
    <font>
      <sz val="10"/>
      <color rgb="FF333333"/>
      <name val="Arial"/>
      <family val="2"/>
      <charset val="238"/>
    </font>
    <font>
      <sz val="10"/>
      <color rgb="FF000000"/>
      <name val="Calibri"/>
      <family val="2"/>
      <charset val="238"/>
    </font>
    <font>
      <u/>
      <sz val="9"/>
      <color rgb="FF3F3F3F"/>
      <name val="Arial"/>
      <family val="2"/>
      <charset val="238"/>
    </font>
    <font>
      <i/>
      <sz val="10"/>
      <color theme="1"/>
      <name val="Arial"/>
      <family val="2"/>
      <charset val="238"/>
    </font>
    <font>
      <i/>
      <sz val="9"/>
      <color rgb="FF3A3838"/>
      <name val="Arial"/>
      <family val="2"/>
      <charset val="238"/>
    </font>
    <font>
      <b/>
      <sz val="10"/>
      <color theme="0"/>
      <name val="Arial"/>
      <family val="2"/>
      <charset val="238"/>
    </font>
    <font>
      <i/>
      <sz val="9"/>
      <color rgb="FF595959"/>
      <name val="Arial"/>
      <family val="2"/>
      <charset val="238"/>
    </font>
    <font>
      <b/>
      <sz val="10"/>
      <color rgb="FF333333"/>
      <name val="Arial"/>
      <family val="2"/>
      <charset val="238"/>
    </font>
    <font>
      <sz val="9"/>
      <color rgb="FF1F3864"/>
      <name val="Arial"/>
      <family val="2"/>
      <charset val="238"/>
    </font>
    <font>
      <sz val="8"/>
      <color rgb="FF1F3864"/>
      <name val="Arial"/>
      <family val="2"/>
      <charset val="238"/>
    </font>
    <font>
      <u/>
      <sz val="9"/>
      <color rgb="FF3A3838"/>
      <name val="Arial"/>
      <family val="2"/>
      <charset val="238"/>
    </font>
    <font>
      <u/>
      <sz val="9"/>
      <color rgb="FF3A3838"/>
      <name val="Arial"/>
      <family val="2"/>
      <charset val="238"/>
    </font>
    <font>
      <sz val="8"/>
      <color rgb="FFC00000"/>
      <name val="Arial"/>
      <family val="2"/>
      <charset val="238"/>
    </font>
    <font>
      <b/>
      <sz val="10"/>
      <color rgb="FF6AA84F"/>
      <name val="Arial"/>
      <family val="2"/>
      <charset val="238"/>
    </font>
    <font>
      <sz val="8"/>
      <color rgb="FF000000"/>
      <name val="Arial"/>
      <family val="2"/>
      <charset val="238"/>
    </font>
    <font>
      <u/>
      <sz val="10"/>
      <color theme="10"/>
      <name val="Arial"/>
      <family val="2"/>
      <charset val="238"/>
    </font>
    <font>
      <sz val="10"/>
      <color theme="1"/>
      <name val="Calibri"/>
      <family val="2"/>
      <charset val="238"/>
    </font>
    <font>
      <sz val="12"/>
      <color rgb="FFFFFFFF"/>
      <name val="Cambria"/>
      <family val="1"/>
      <charset val="238"/>
    </font>
    <font>
      <sz val="11"/>
      <color rgb="FF000000"/>
      <name val="Calibri"/>
      <family val="2"/>
      <charset val="238"/>
    </font>
    <font>
      <sz val="12"/>
      <color rgb="FF000000"/>
      <name val="Cambria"/>
      <family val="1"/>
      <charset val="238"/>
    </font>
    <font>
      <sz val="11"/>
      <color rgb="FF000000"/>
      <name val="Inconsolata"/>
    </font>
    <font>
      <sz val="12"/>
      <color rgb="FFFFFFFF"/>
      <name val="Arial"/>
      <family val="2"/>
      <charset val="238"/>
    </font>
    <font>
      <b/>
      <sz val="9"/>
      <color rgb="FF595959"/>
      <name val="Arial"/>
      <family val="2"/>
      <charset val="238"/>
    </font>
    <font>
      <sz val="10"/>
      <color theme="10"/>
      <name val="Arial"/>
      <family val="2"/>
      <charset val="238"/>
    </font>
    <font>
      <b/>
      <sz val="12"/>
      <color rgb="FFFF0000"/>
      <name val="Arial"/>
      <family val="2"/>
      <charset val="238"/>
    </font>
    <font>
      <b/>
      <sz val="9"/>
      <color rgb="FF3F3F3F"/>
      <name val="Arial"/>
      <family val="2"/>
      <charset val="238"/>
    </font>
    <font>
      <b/>
      <u/>
      <sz val="10"/>
      <color rgb="FFFF0000"/>
      <name val="Arial"/>
      <family val="2"/>
      <charset val="238"/>
    </font>
    <font>
      <b/>
      <i/>
      <sz val="9"/>
      <color rgb="FF3A3838"/>
      <name val="Arial"/>
      <family val="2"/>
      <charset val="238"/>
    </font>
    <font>
      <sz val="12"/>
      <color theme="1"/>
      <name val="Arial"/>
      <family val="2"/>
      <charset val="238"/>
    </font>
    <font>
      <b/>
      <sz val="10"/>
      <color theme="1"/>
      <name val="Arial"/>
      <family val="2"/>
      <charset val="238"/>
    </font>
    <font>
      <b/>
      <sz val="9"/>
      <color rgb="FF3A3838"/>
      <name val="Arial"/>
      <family val="2"/>
      <charset val="238"/>
    </font>
    <font>
      <b/>
      <sz val="12"/>
      <color rgb="FFFFFFFF"/>
      <name val="Arial"/>
      <family val="2"/>
      <charset val="238"/>
    </font>
    <font>
      <sz val="10"/>
      <color theme="1"/>
      <name val="Arial"/>
      <family val="2"/>
      <charset val="238"/>
    </font>
    <font>
      <b/>
      <sz val="10"/>
      <color rgb="FF000000"/>
      <name val="Arial"/>
      <family val="2"/>
      <charset val="238"/>
    </font>
    <font>
      <b/>
      <sz val="11"/>
      <color rgb="FF000000"/>
      <name val="Calibri"/>
      <family val="2"/>
      <charset val="238"/>
      <scheme val="minor"/>
    </font>
    <font>
      <sz val="9"/>
      <color rgb="FF000000"/>
      <name val="Arial"/>
      <family val="2"/>
      <charset val="238"/>
    </font>
  </fonts>
  <fills count="25">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s>
  <borders count="135">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s>
  <cellStyleXfs count="1">
    <xf numFmtId="0" fontId="0" fillId="0" borderId="0"/>
  </cellStyleXfs>
  <cellXfs count="567">
    <xf numFmtId="0" fontId="0" fillId="0" borderId="0" xfId="0" applyFont="1" applyAlignment="1"/>
    <xf numFmtId="0" fontId="1" fillId="0" borderId="0" xfId="0" applyFont="1"/>
    <xf numFmtId="0" fontId="4"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9" fillId="4" borderId="4" xfId="0" applyFont="1" applyFill="1" applyBorder="1" applyAlignment="1">
      <alignment horizontal="left" vertical="top" wrapText="1"/>
    </xf>
    <xf numFmtId="0" fontId="9" fillId="4" borderId="4" xfId="0" applyFont="1" applyFill="1" applyBorder="1" applyAlignment="1">
      <alignment vertical="top"/>
    </xf>
    <xf numFmtId="0" fontId="1" fillId="5" borderId="4" xfId="0" applyFont="1" applyFill="1" applyBorder="1"/>
    <xf numFmtId="0" fontId="9" fillId="5" borderId="4" xfId="0" applyFont="1" applyFill="1" applyBorder="1" applyAlignment="1">
      <alignment horizontal="left" vertical="top" wrapText="1"/>
    </xf>
    <xf numFmtId="0" fontId="9" fillId="2" borderId="4" xfId="0" applyFont="1" applyFill="1" applyBorder="1" applyAlignment="1">
      <alignment vertical="top"/>
    </xf>
    <xf numFmtId="0" fontId="9" fillId="6" borderId="8" xfId="0" applyFont="1" applyFill="1" applyBorder="1"/>
    <xf numFmtId="0" fontId="9" fillId="5" borderId="4" xfId="0" applyFont="1" applyFill="1" applyBorder="1"/>
    <xf numFmtId="0" fontId="4" fillId="5" borderId="4" xfId="0" applyFont="1" applyFill="1" applyBorder="1" applyAlignment="1">
      <alignment horizontal="left" vertical="top" wrapText="1"/>
    </xf>
    <xf numFmtId="0" fontId="4" fillId="5" borderId="4" xfId="0" applyFont="1" applyFill="1" applyBorder="1" applyAlignment="1">
      <alignment horizontal="right" vertical="top"/>
    </xf>
    <xf numFmtId="0" fontId="10" fillId="2" borderId="4" xfId="0" applyFont="1" applyFill="1" applyBorder="1" applyAlignment="1">
      <alignment vertical="center" wrapText="1"/>
    </xf>
    <xf numFmtId="0" fontId="9" fillId="7" borderId="8" xfId="0" applyFont="1" applyFill="1" applyBorder="1"/>
    <xf numFmtId="0" fontId="9" fillId="8" borderId="8" xfId="0" applyFont="1" applyFill="1" applyBorder="1"/>
    <xf numFmtId="0" fontId="9" fillId="5" borderId="4" xfId="0" applyFont="1" applyFill="1" applyBorder="1" applyAlignment="1">
      <alignment horizontal="left" vertical="center"/>
    </xf>
    <xf numFmtId="0" fontId="4" fillId="2" borderId="4" xfId="0" applyFont="1" applyFill="1" applyBorder="1" applyAlignment="1">
      <alignment horizontal="left" vertical="top"/>
    </xf>
    <xf numFmtId="0" fontId="9" fillId="2" borderId="4" xfId="0" applyFont="1" applyFill="1" applyBorder="1" applyAlignment="1">
      <alignment horizontal="left" vertical="top" wrapText="1"/>
    </xf>
    <xf numFmtId="0" fontId="11" fillId="0" borderId="0" xfId="0" applyFont="1" applyAlignment="1">
      <alignment horizontal="left" vertical="center" wrapText="1"/>
    </xf>
    <xf numFmtId="0" fontId="9" fillId="0" borderId="0" xfId="0" applyFont="1" applyAlignment="1">
      <alignment vertical="top"/>
    </xf>
    <xf numFmtId="0" fontId="4" fillId="2" borderId="4" xfId="0" applyFont="1" applyFill="1" applyBorder="1" applyAlignment="1">
      <alignment horizontal="right" vertical="top"/>
    </xf>
    <xf numFmtId="0" fontId="4" fillId="5" borderId="4" xfId="0" applyFont="1" applyFill="1" applyBorder="1" applyAlignment="1">
      <alignment horizontal="left" vertical="top"/>
    </xf>
    <xf numFmtId="0" fontId="12" fillId="5" borderId="4" xfId="0" applyFont="1" applyFill="1" applyBorder="1" applyAlignment="1">
      <alignment vertical="center" wrapText="1"/>
    </xf>
    <xf numFmtId="0" fontId="1" fillId="5" borderId="4" xfId="0" applyFont="1" applyFill="1" applyBorder="1" applyAlignment="1">
      <alignment wrapText="1"/>
    </xf>
    <xf numFmtId="0" fontId="1" fillId="2" borderId="4" xfId="0" applyFont="1" applyFill="1" applyBorder="1"/>
    <xf numFmtId="0" fontId="4" fillId="5" borderId="4" xfId="0" applyFont="1" applyFill="1" applyBorder="1" applyAlignment="1">
      <alignment vertical="center"/>
    </xf>
    <xf numFmtId="0" fontId="9" fillId="5" borderId="4" xfId="0" applyFont="1" applyFill="1" applyBorder="1" applyAlignment="1">
      <alignment vertical="top"/>
    </xf>
    <xf numFmtId="0" fontId="9" fillId="2" borderId="4" xfId="0" applyFont="1" applyFill="1" applyBorder="1" applyAlignment="1">
      <alignment vertical="top" wrapText="1"/>
    </xf>
    <xf numFmtId="0" fontId="13" fillId="2" borderId="4" xfId="0" applyFont="1" applyFill="1" applyBorder="1"/>
    <xf numFmtId="0" fontId="14" fillId="2" borderId="4" xfId="0" applyFont="1" applyFill="1" applyBorder="1"/>
    <xf numFmtId="0" fontId="13" fillId="2" borderId="4" xfId="0" applyFont="1" applyFill="1" applyBorder="1" applyAlignment="1">
      <alignment horizontal="right"/>
    </xf>
    <xf numFmtId="0" fontId="9" fillId="0" borderId="0" xfId="0" applyFont="1" applyAlignment="1">
      <alignment horizontal="left" vertical="top" wrapText="1"/>
    </xf>
    <xf numFmtId="0" fontId="15" fillId="0" borderId="0" xfId="0" applyFont="1" applyAlignment="1">
      <alignment horizontal="right"/>
    </xf>
    <xf numFmtId="0" fontId="8" fillId="5" borderId="4" xfId="0" applyFont="1" applyFill="1" applyBorder="1" applyAlignment="1">
      <alignment vertical="top"/>
    </xf>
    <xf numFmtId="0" fontId="4" fillId="5" borderId="4" xfId="0" applyFont="1" applyFill="1" applyBorder="1" applyAlignment="1">
      <alignment vertical="top"/>
    </xf>
    <xf numFmtId="0" fontId="10" fillId="5" borderId="4" xfId="0" applyFont="1" applyFill="1" applyBorder="1" applyAlignment="1">
      <alignment horizontal="left" vertical="center" wrapText="1"/>
    </xf>
    <xf numFmtId="0" fontId="9"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9" fillId="0" borderId="0" xfId="0" applyFont="1" applyAlignment="1">
      <alignment horizontal="left" vertical="top"/>
    </xf>
    <xf numFmtId="0" fontId="16" fillId="3" borderId="25" xfId="0" applyFont="1" applyFill="1" applyBorder="1" applyAlignment="1">
      <alignment vertical="center"/>
    </xf>
    <xf numFmtId="0" fontId="18" fillId="5" borderId="4" xfId="0" applyFont="1" applyFill="1" applyBorder="1" applyAlignment="1">
      <alignment vertical="center" wrapText="1"/>
    </xf>
    <xf numFmtId="0" fontId="19" fillId="5" borderId="4" xfId="0" applyFont="1" applyFill="1" applyBorder="1" applyAlignment="1">
      <alignment horizontal="right" vertical="center"/>
    </xf>
    <xf numFmtId="0" fontId="16" fillId="3" borderId="26" xfId="0" applyFont="1" applyFill="1" applyBorder="1" applyAlignment="1">
      <alignment vertical="center" wrapText="1"/>
    </xf>
    <xf numFmtId="0" fontId="16" fillId="2" borderId="4" xfId="0" applyFont="1" applyFill="1" applyBorder="1" applyAlignment="1">
      <alignment vertical="top"/>
    </xf>
    <xf numFmtId="0" fontId="20" fillId="5" borderId="4" xfId="0" applyFont="1" applyFill="1" applyBorder="1" applyAlignment="1">
      <alignment horizontal="left" vertical="top" wrapText="1"/>
    </xf>
    <xf numFmtId="0" fontId="16" fillId="5" borderId="4" xfId="0" applyFont="1" applyFill="1" applyBorder="1" applyAlignment="1">
      <alignment vertical="top"/>
    </xf>
    <xf numFmtId="0" fontId="18" fillId="5" borderId="4" xfId="0" applyFont="1" applyFill="1" applyBorder="1" applyAlignment="1">
      <alignment horizontal="left" vertical="top" wrapText="1"/>
    </xf>
    <xf numFmtId="0" fontId="15" fillId="5" borderId="4" xfId="0" applyFont="1" applyFill="1" applyBorder="1" applyAlignment="1">
      <alignment vertical="top"/>
    </xf>
    <xf numFmtId="0" fontId="21" fillId="5" borderId="4" xfId="0" applyFont="1" applyFill="1" applyBorder="1" applyAlignment="1">
      <alignment horizontal="left" vertical="top" wrapText="1"/>
    </xf>
    <xf numFmtId="0" fontId="21" fillId="5" borderId="4" xfId="0" applyFont="1" applyFill="1" applyBorder="1" applyAlignment="1">
      <alignment horizontal="left" vertical="top"/>
    </xf>
    <xf numFmtId="0" fontId="1" fillId="5" borderId="4" xfId="0" applyFont="1" applyFill="1" applyBorder="1" applyAlignment="1">
      <alignment horizontal="left"/>
    </xf>
    <xf numFmtId="0" fontId="1" fillId="2" borderId="4" xfId="0" applyFont="1" applyFill="1" applyBorder="1" applyAlignment="1">
      <alignment horizontal="left"/>
    </xf>
    <xf numFmtId="0" fontId="22" fillId="5" borderId="4" xfId="0" applyFont="1" applyFill="1" applyBorder="1" applyAlignment="1">
      <alignment vertical="top"/>
    </xf>
    <xf numFmtId="0" fontId="4" fillId="5" borderId="4" xfId="0" applyFont="1" applyFill="1" applyBorder="1" applyAlignment="1">
      <alignment horizontal="right" vertical="center"/>
    </xf>
    <xf numFmtId="0" fontId="9" fillId="5" borderId="4" xfId="0" applyFont="1" applyFill="1" applyBorder="1" applyAlignment="1">
      <alignment vertical="center"/>
    </xf>
    <xf numFmtId="0" fontId="10" fillId="5" borderId="4" xfId="0" applyFont="1" applyFill="1" applyBorder="1" applyAlignment="1">
      <alignment horizontal="left"/>
    </xf>
    <xf numFmtId="0" fontId="1" fillId="0" borderId="0" xfId="0" applyFont="1" applyAlignment="1">
      <alignment horizontal="left"/>
    </xf>
    <xf numFmtId="0" fontId="23" fillId="2" borderId="4" xfId="0" applyFont="1" applyFill="1" applyBorder="1" applyAlignment="1">
      <alignment vertical="top" wrapText="1"/>
    </xf>
    <xf numFmtId="0" fontId="9" fillId="2" borderId="4" xfId="0" applyFont="1" applyFill="1" applyBorder="1" applyAlignment="1">
      <alignment horizontal="left" vertical="top"/>
    </xf>
    <xf numFmtId="0" fontId="24" fillId="5" borderId="4" xfId="0" applyFont="1" applyFill="1" applyBorder="1" applyAlignment="1">
      <alignment vertical="top" wrapText="1"/>
    </xf>
    <xf numFmtId="0" fontId="9" fillId="5" borderId="4" xfId="0" applyFont="1" applyFill="1" applyBorder="1" applyAlignment="1">
      <alignment vertical="top" wrapText="1"/>
    </xf>
    <xf numFmtId="0" fontId="10" fillId="5" borderId="4" xfId="0" applyFont="1" applyFill="1" applyBorder="1" applyAlignment="1">
      <alignment vertical="center" wrapText="1"/>
    </xf>
    <xf numFmtId="0" fontId="10" fillId="0" borderId="0" xfId="0" applyFont="1" applyAlignment="1">
      <alignment vertical="center"/>
    </xf>
    <xf numFmtId="0" fontId="25" fillId="5" borderId="4" xfId="0" applyFont="1" applyFill="1" applyBorder="1" applyAlignment="1">
      <alignment horizontal="left"/>
    </xf>
    <xf numFmtId="0" fontId="26" fillId="5" borderId="4" xfId="0" applyFont="1" applyFill="1" applyBorder="1" applyAlignment="1">
      <alignment horizontal="right" vertical="top" wrapText="1"/>
    </xf>
    <xf numFmtId="0" fontId="19" fillId="5" borderId="4" xfId="0" applyFont="1" applyFill="1" applyBorder="1" applyAlignment="1">
      <alignment horizontal="right" vertical="top"/>
    </xf>
    <xf numFmtId="0" fontId="1" fillId="5" borderId="4" xfId="0" applyFont="1" applyFill="1" applyBorder="1" applyAlignment="1">
      <alignment horizontal="right" vertical="top"/>
    </xf>
    <xf numFmtId="0" fontId="17" fillId="5" borderId="4" xfId="0" applyFont="1" applyFill="1" applyBorder="1" applyAlignment="1">
      <alignment horizontal="left" vertical="top" wrapText="1"/>
    </xf>
    <xf numFmtId="0" fontId="14" fillId="2" borderId="4" xfId="0" applyFont="1" applyFill="1" applyBorder="1" applyAlignment="1">
      <alignment horizontal="right"/>
    </xf>
    <xf numFmtId="0" fontId="1" fillId="0" borderId="39" xfId="0" applyFont="1" applyBorder="1"/>
    <xf numFmtId="0" fontId="9" fillId="0" borderId="40" xfId="0" applyFont="1" applyBorder="1" applyAlignment="1">
      <alignment vertical="top"/>
    </xf>
    <xf numFmtId="0" fontId="28" fillId="2" borderId="41" xfId="0" applyFont="1" applyFill="1" applyBorder="1" applyAlignment="1">
      <alignment vertical="center"/>
    </xf>
    <xf numFmtId="0" fontId="28" fillId="2" borderId="4" xfId="0" applyFont="1" applyFill="1" applyBorder="1" applyAlignment="1">
      <alignment vertical="center"/>
    </xf>
    <xf numFmtId="0" fontId="9" fillId="2" borderId="26" xfId="0" applyFont="1" applyFill="1" applyBorder="1" applyAlignment="1">
      <alignment vertical="top"/>
    </xf>
    <xf numFmtId="0" fontId="9" fillId="2" borderId="26" xfId="0" applyFont="1" applyFill="1" applyBorder="1" applyAlignment="1">
      <alignment horizontal="left" vertical="top" wrapText="1"/>
    </xf>
    <xf numFmtId="0" fontId="9" fillId="2" borderId="40" xfId="0" applyFont="1" applyFill="1" applyBorder="1" applyAlignment="1">
      <alignment vertical="top"/>
    </xf>
    <xf numFmtId="0" fontId="28" fillId="5" borderId="4" xfId="0" applyFont="1" applyFill="1" applyBorder="1" applyAlignment="1">
      <alignment vertical="center"/>
    </xf>
    <xf numFmtId="0" fontId="9" fillId="5" borderId="4" xfId="0" applyFont="1" applyFill="1" applyBorder="1" applyAlignment="1">
      <alignment horizontal="left" vertical="center" wrapText="1"/>
    </xf>
    <xf numFmtId="0" fontId="4" fillId="0" borderId="0" xfId="0" applyFont="1" applyAlignment="1">
      <alignment horizontal="right" vertical="top"/>
    </xf>
    <xf numFmtId="0" fontId="4" fillId="4" borderId="42" xfId="0" applyFont="1" applyFill="1" applyBorder="1" applyAlignment="1">
      <alignment horizontal="right" vertical="top"/>
    </xf>
    <xf numFmtId="0" fontId="9" fillId="0" borderId="40" xfId="0" applyFont="1" applyBorder="1" applyAlignment="1">
      <alignment horizontal="left" vertical="top" wrapText="1"/>
    </xf>
    <xf numFmtId="0" fontId="4" fillId="4" borderId="25" xfId="0" applyFont="1" applyFill="1" applyBorder="1" applyAlignment="1">
      <alignment horizontal="right" vertical="top"/>
    </xf>
    <xf numFmtId="0" fontId="4" fillId="4" borderId="4" xfId="0" applyFont="1" applyFill="1" applyBorder="1" applyAlignment="1">
      <alignment horizontal="right" vertical="top"/>
    </xf>
    <xf numFmtId="0" fontId="9" fillId="0" borderId="46" xfId="0" applyFont="1" applyBorder="1" applyAlignment="1">
      <alignment vertical="top"/>
    </xf>
    <xf numFmtId="0" fontId="30" fillId="0" borderId="47" xfId="0" applyFont="1" applyBorder="1" applyAlignment="1">
      <alignment vertical="top"/>
    </xf>
    <xf numFmtId="0" fontId="9" fillId="0" borderId="47" xfId="0" applyFont="1" applyBorder="1" applyAlignment="1">
      <alignment vertical="top"/>
    </xf>
    <xf numFmtId="0" fontId="31" fillId="5" borderId="4" xfId="0" applyFont="1" applyFill="1" applyBorder="1" applyAlignment="1">
      <alignment horizontal="left" vertical="top"/>
    </xf>
    <xf numFmtId="0" fontId="2" fillId="5" borderId="4" xfId="0" applyFont="1" applyFill="1" applyBorder="1" applyAlignment="1">
      <alignment horizontal="right" vertical="top"/>
    </xf>
    <xf numFmtId="0" fontId="9" fillId="5" borderId="4" xfId="0" applyFont="1" applyFill="1" applyBorder="1" applyAlignment="1">
      <alignment wrapText="1"/>
    </xf>
    <xf numFmtId="0" fontId="9" fillId="5" borderId="4" xfId="0" applyFont="1" applyFill="1" applyBorder="1" applyAlignment="1">
      <alignment horizontal="right" vertical="top"/>
    </xf>
    <xf numFmtId="0" fontId="9" fillId="0" borderId="0" xfId="0" applyFont="1"/>
    <xf numFmtId="0" fontId="9" fillId="2" borderId="4" xfId="0" applyFont="1" applyFill="1" applyBorder="1"/>
    <xf numFmtId="0" fontId="10" fillId="5" borderId="4" xfId="0" applyFont="1" applyFill="1" applyBorder="1" applyAlignment="1">
      <alignment vertical="center"/>
    </xf>
    <xf numFmtId="167" fontId="9" fillId="5" borderId="4" xfId="0" applyNumberFormat="1" applyFont="1" applyFill="1" applyBorder="1" applyAlignment="1">
      <alignment horizontal="left" vertical="top" wrapText="1"/>
    </xf>
    <xf numFmtId="0" fontId="32" fillId="0" borderId="0" xfId="0" applyFont="1"/>
    <xf numFmtId="0" fontId="9" fillId="0" borderId="46" xfId="0" applyFont="1" applyBorder="1" applyAlignment="1">
      <alignment horizontal="left" vertical="top" wrapText="1"/>
    </xf>
    <xf numFmtId="0" fontId="15" fillId="0" borderId="0" xfId="0" applyFont="1"/>
    <xf numFmtId="0" fontId="33" fillId="0" borderId="0" xfId="0" applyFont="1" applyAlignment="1">
      <alignment vertical="top"/>
    </xf>
    <xf numFmtId="0" fontId="10" fillId="0" borderId="0" xfId="0" applyFont="1" applyAlignment="1">
      <alignment vertical="center" wrapText="1"/>
    </xf>
    <xf numFmtId="0" fontId="10" fillId="0" borderId="0" xfId="0" applyFont="1" applyAlignment="1">
      <alignment horizontal="left" vertical="center" wrapText="1"/>
    </xf>
    <xf numFmtId="0" fontId="2" fillId="2" borderId="4" xfId="0" applyFont="1" applyFill="1" applyBorder="1" applyAlignment="1">
      <alignment horizontal="left" vertical="center" wrapText="1"/>
    </xf>
    <xf numFmtId="0" fontId="4" fillId="0" borderId="0" xfId="0" applyFont="1" applyAlignment="1">
      <alignment vertical="top"/>
    </xf>
    <xf numFmtId="0" fontId="9" fillId="0" borderId="45" xfId="0" applyFont="1" applyBorder="1" applyAlignment="1">
      <alignment vertical="top"/>
    </xf>
    <xf numFmtId="0" fontId="9" fillId="0" borderId="48" xfId="0" applyFont="1" applyBorder="1" applyAlignment="1">
      <alignment vertical="top"/>
    </xf>
    <xf numFmtId="0" fontId="9" fillId="0" borderId="49" xfId="0" applyFont="1" applyBorder="1" applyAlignment="1">
      <alignment vertical="top"/>
    </xf>
    <xf numFmtId="0" fontId="9" fillId="0" borderId="49" xfId="0" applyFont="1" applyBorder="1" applyAlignment="1">
      <alignment horizontal="left" vertical="top" wrapText="1"/>
    </xf>
    <xf numFmtId="0" fontId="28" fillId="0" borderId="0" xfId="0" applyFont="1" applyAlignment="1">
      <alignment horizontal="left" vertical="center"/>
    </xf>
    <xf numFmtId="0" fontId="9" fillId="0" borderId="50" xfId="0" applyFont="1" applyBorder="1" applyAlignment="1">
      <alignment vertical="top"/>
    </xf>
    <xf numFmtId="0" fontId="18" fillId="0" borderId="0" xfId="0" applyFont="1" applyAlignment="1">
      <alignment horizontal="left" vertical="top" wrapText="1"/>
    </xf>
    <xf numFmtId="0" fontId="9" fillId="2" borderId="51" xfId="0" applyFont="1" applyFill="1" applyBorder="1" applyAlignment="1">
      <alignment vertical="top"/>
    </xf>
    <xf numFmtId="0" fontId="35" fillId="0" borderId="0" xfId="0" applyFont="1" applyAlignment="1">
      <alignment horizontal="right" vertical="top" wrapText="1"/>
    </xf>
    <xf numFmtId="0" fontId="16" fillId="10" borderId="4" xfId="0" applyFont="1" applyFill="1" applyBorder="1" applyAlignment="1">
      <alignment vertical="top"/>
    </xf>
    <xf numFmtId="0" fontId="4" fillId="2" borderId="4" xfId="0" applyFont="1" applyFill="1" applyBorder="1" applyAlignment="1">
      <alignment horizontal="right" vertical="center"/>
    </xf>
    <xf numFmtId="0" fontId="4" fillId="5" borderId="53" xfId="0" applyFont="1" applyFill="1" applyBorder="1" applyAlignment="1">
      <alignment horizontal="right" vertical="top" wrapText="1"/>
    </xf>
    <xf numFmtId="0" fontId="1" fillId="0" borderId="54" xfId="0" applyFont="1" applyBorder="1"/>
    <xf numFmtId="0" fontId="1" fillId="2" borderId="55" xfId="0" applyFont="1" applyFill="1" applyBorder="1"/>
    <xf numFmtId="0" fontId="9" fillId="0" borderId="45" xfId="0" applyFont="1" applyBorder="1" applyAlignment="1">
      <alignment horizontal="left" vertical="top" wrapText="1"/>
    </xf>
    <xf numFmtId="0" fontId="16" fillId="10" borderId="4" xfId="0" applyFont="1" applyFill="1" applyBorder="1" applyAlignment="1">
      <alignment vertical="center"/>
    </xf>
    <xf numFmtId="0" fontId="36" fillId="5" borderId="4" xfId="0" applyFont="1" applyFill="1" applyBorder="1" applyAlignment="1">
      <alignment horizontal="left" vertical="top"/>
    </xf>
    <xf numFmtId="0" fontId="37" fillId="5" borderId="4" xfId="0" applyFont="1" applyFill="1" applyBorder="1" applyAlignment="1">
      <alignment horizontal="left" vertical="top"/>
    </xf>
    <xf numFmtId="0" fontId="9" fillId="5" borderId="4" xfId="0" applyFont="1" applyFill="1" applyBorder="1" applyAlignment="1">
      <alignment horizontal="right" vertical="top" wrapText="1"/>
    </xf>
    <xf numFmtId="0" fontId="2" fillId="2" borderId="4" xfId="0" applyFont="1" applyFill="1" applyBorder="1" applyAlignment="1">
      <alignment vertical="center" wrapText="1"/>
    </xf>
    <xf numFmtId="0" fontId="4" fillId="0" borderId="40" xfId="0" applyFont="1" applyBorder="1" applyAlignment="1">
      <alignment vertical="top"/>
    </xf>
    <xf numFmtId="0" fontId="5" fillId="3" borderId="41" xfId="0" applyFont="1" applyFill="1" applyBorder="1" applyAlignment="1">
      <alignment horizontal="left" vertical="center" wrapText="1"/>
    </xf>
    <xf numFmtId="0" fontId="4"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6"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8" fillId="5" borderId="4" xfId="0" applyFont="1" applyFill="1" applyBorder="1" applyAlignment="1">
      <alignment vertical="top" wrapText="1"/>
    </xf>
    <xf numFmtId="0" fontId="40" fillId="2" borderId="4" xfId="0" applyFont="1" applyFill="1" applyBorder="1" applyAlignment="1">
      <alignment horizontal="left" vertical="top" wrapText="1"/>
    </xf>
    <xf numFmtId="0" fontId="41" fillId="11" borderId="64" xfId="0" applyFont="1" applyFill="1" applyBorder="1" applyAlignment="1">
      <alignment horizontal="center" vertical="center" wrapText="1"/>
    </xf>
    <xf numFmtId="0" fontId="41" fillId="11" borderId="55" xfId="0" applyFont="1" applyFill="1" applyBorder="1" applyAlignment="1">
      <alignment horizontal="center" vertical="center" wrapText="1"/>
    </xf>
    <xf numFmtId="0" fontId="41" fillId="11" borderId="65" xfId="0" applyFont="1" applyFill="1" applyBorder="1" applyAlignment="1">
      <alignment horizontal="center" vertical="center" wrapText="1"/>
    </xf>
    <xf numFmtId="0" fontId="41" fillId="11" borderId="66" xfId="0" applyFont="1" applyFill="1" applyBorder="1" applyAlignment="1">
      <alignment horizontal="center" vertical="center" wrapText="1"/>
    </xf>
    <xf numFmtId="0" fontId="41" fillId="11" borderId="67" xfId="0" applyFont="1" applyFill="1" applyBorder="1" applyAlignment="1">
      <alignment horizontal="center" vertical="center" wrapText="1"/>
    </xf>
    <xf numFmtId="169" fontId="9" fillId="9" borderId="68" xfId="0" applyNumberFormat="1" applyFont="1" applyFill="1" applyBorder="1" applyAlignment="1">
      <alignment horizontal="right" vertical="center"/>
    </xf>
    <xf numFmtId="169" fontId="9" fillId="9" borderId="69" xfId="0" applyNumberFormat="1" applyFont="1" applyFill="1" applyBorder="1" applyAlignment="1">
      <alignment horizontal="right" vertical="center"/>
    </xf>
    <xf numFmtId="169" fontId="9" fillId="12" borderId="68" xfId="0" applyNumberFormat="1" applyFont="1" applyFill="1" applyBorder="1" applyAlignment="1">
      <alignment horizontal="right" vertical="center"/>
    </xf>
    <xf numFmtId="169" fontId="9" fillId="12" borderId="69" xfId="0" applyNumberFormat="1" applyFont="1" applyFill="1" applyBorder="1" applyAlignment="1">
      <alignment horizontal="right" vertical="center"/>
    </xf>
    <xf numFmtId="0" fontId="41" fillId="11" borderId="70" xfId="0" applyFont="1" applyFill="1" applyBorder="1" applyAlignment="1">
      <alignment horizontal="center" vertical="center" wrapText="1"/>
    </xf>
    <xf numFmtId="0" fontId="41" fillId="11" borderId="71" xfId="0" applyFont="1" applyFill="1" applyBorder="1" applyAlignment="1">
      <alignment horizontal="center" vertical="center" wrapText="1"/>
    </xf>
    <xf numFmtId="169" fontId="9" fillId="12" borderId="72" xfId="0" applyNumberFormat="1" applyFont="1" applyFill="1" applyBorder="1" applyAlignment="1">
      <alignment horizontal="right" vertical="center"/>
    </xf>
    <xf numFmtId="169" fontId="9" fillId="12" borderId="73" xfId="0" applyNumberFormat="1" applyFont="1" applyFill="1" applyBorder="1" applyAlignment="1">
      <alignment horizontal="right" vertical="center"/>
    </xf>
    <xf numFmtId="0" fontId="41" fillId="5" borderId="4" xfId="0" applyFont="1" applyFill="1" applyBorder="1" applyAlignment="1">
      <alignment horizontal="center" vertical="center" wrapText="1"/>
    </xf>
    <xf numFmtId="169" fontId="9" fillId="5" borderId="4" xfId="0" applyNumberFormat="1" applyFont="1" applyFill="1" applyBorder="1" applyAlignment="1">
      <alignment horizontal="right" vertical="center"/>
    </xf>
    <xf numFmtId="0" fontId="41" fillId="11" borderId="74" xfId="0" applyFont="1" applyFill="1" applyBorder="1" applyAlignment="1">
      <alignment horizontal="center" vertical="center" wrapText="1"/>
    </xf>
    <xf numFmtId="169" fontId="42" fillId="13" borderId="75" xfId="0" applyNumberFormat="1" applyFont="1" applyFill="1" applyBorder="1" applyAlignment="1">
      <alignment horizontal="right" vertical="center"/>
    </xf>
    <xf numFmtId="169" fontId="42"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9" fillId="5" borderId="4" xfId="0" applyNumberFormat="1" applyFont="1" applyFill="1" applyBorder="1" applyAlignment="1">
      <alignment vertical="top"/>
    </xf>
    <xf numFmtId="0" fontId="40" fillId="2" borderId="4" xfId="0" applyFont="1" applyFill="1" applyBorder="1" applyAlignment="1">
      <alignment vertical="top" wrapText="1"/>
    </xf>
    <xf numFmtId="0" fontId="16" fillId="5" borderId="4" xfId="0" applyFont="1" applyFill="1" applyBorder="1" applyAlignment="1">
      <alignment vertical="center"/>
    </xf>
    <xf numFmtId="0" fontId="18" fillId="5" borderId="4" xfId="0" applyFont="1" applyFill="1" applyBorder="1" applyAlignment="1">
      <alignment vertical="top" wrapText="1"/>
    </xf>
    <xf numFmtId="9" fontId="4" fillId="14" borderId="76" xfId="0" applyNumberFormat="1" applyFont="1" applyFill="1" applyBorder="1" applyAlignment="1">
      <alignment horizontal="center" vertical="center"/>
    </xf>
    <xf numFmtId="169" fontId="9" fillId="5" borderId="77" xfId="0" applyNumberFormat="1" applyFont="1" applyFill="1" applyBorder="1" applyAlignment="1">
      <alignment vertical="top"/>
    </xf>
    <xf numFmtId="0" fontId="40" fillId="5" borderId="4" xfId="0" applyFont="1" applyFill="1" applyBorder="1" applyAlignment="1">
      <alignment vertical="top" wrapText="1"/>
    </xf>
    <xf numFmtId="0" fontId="16" fillId="2" borderId="26" xfId="0" applyFont="1" applyFill="1" applyBorder="1" applyAlignment="1">
      <alignment vertical="top"/>
    </xf>
    <xf numFmtId="0" fontId="38" fillId="5" borderId="4" xfId="0" applyFont="1" applyFill="1" applyBorder="1" applyAlignment="1">
      <alignment horizontal="left" vertical="top" wrapText="1"/>
    </xf>
    <xf numFmtId="0" fontId="44" fillId="5" borderId="4" xfId="0" applyFont="1" applyFill="1" applyBorder="1" applyAlignment="1">
      <alignment vertical="top" wrapText="1"/>
    </xf>
    <xf numFmtId="0" fontId="1" fillId="0" borderId="0" xfId="0" applyFont="1" applyAlignment="1">
      <alignment vertical="center"/>
    </xf>
    <xf numFmtId="0" fontId="16" fillId="10" borderId="68" xfId="0" applyFont="1" applyFill="1" applyBorder="1" applyAlignment="1">
      <alignment horizontal="center" vertical="center"/>
    </xf>
    <xf numFmtId="0" fontId="16" fillId="10" borderId="80" xfId="0" applyFont="1" applyFill="1" applyBorder="1" applyAlignment="1">
      <alignment horizontal="center" vertical="center"/>
    </xf>
    <xf numFmtId="0" fontId="45" fillId="15" borderId="83" xfId="0" applyFont="1" applyFill="1" applyBorder="1" applyAlignment="1">
      <alignment horizontal="right" vertical="center"/>
    </xf>
    <xf numFmtId="0" fontId="45" fillId="16" borderId="68" xfId="0" applyFont="1" applyFill="1" applyBorder="1" applyAlignment="1">
      <alignment horizontal="right" vertical="center"/>
    </xf>
    <xf numFmtId="167" fontId="45" fillId="16" borderId="85" xfId="0" applyNumberFormat="1" applyFont="1" applyFill="1" applyBorder="1" applyAlignment="1">
      <alignment vertical="center"/>
    </xf>
    <xf numFmtId="167" fontId="45" fillId="16" borderId="86" xfId="0" applyNumberFormat="1" applyFont="1" applyFill="1" applyBorder="1" applyAlignment="1">
      <alignment vertical="center"/>
    </xf>
    <xf numFmtId="0" fontId="44" fillId="5" borderId="4" xfId="0" applyFont="1" applyFill="1" applyBorder="1" applyAlignment="1">
      <alignment vertical="center"/>
    </xf>
    <xf numFmtId="0" fontId="44" fillId="5" borderId="4" xfId="0" applyFont="1" applyFill="1" applyBorder="1" applyAlignment="1">
      <alignment vertical="top"/>
    </xf>
    <xf numFmtId="170" fontId="46" fillId="15" borderId="68" xfId="0" applyNumberFormat="1" applyFont="1" applyFill="1" applyBorder="1" applyAlignment="1">
      <alignment horizontal="right" vertical="center"/>
    </xf>
    <xf numFmtId="168" fontId="1" fillId="15" borderId="68" xfId="0" applyNumberFormat="1" applyFont="1" applyFill="1" applyBorder="1" applyAlignment="1">
      <alignment vertical="center"/>
    </xf>
    <xf numFmtId="170" fontId="46" fillId="16" borderId="68" xfId="0" applyNumberFormat="1" applyFont="1" applyFill="1" applyBorder="1" applyAlignment="1">
      <alignment horizontal="right" vertical="center"/>
    </xf>
    <xf numFmtId="168" fontId="1" fillId="16" borderId="68" xfId="0" applyNumberFormat="1" applyFont="1" applyFill="1" applyBorder="1" applyAlignment="1">
      <alignment vertical="center"/>
    </xf>
    <xf numFmtId="0" fontId="9" fillId="0" borderId="43" xfId="0" applyFont="1" applyBorder="1" applyAlignment="1">
      <alignment vertical="top"/>
    </xf>
    <xf numFmtId="169" fontId="9" fillId="0" borderId="87" xfId="0" applyNumberFormat="1" applyFont="1" applyBorder="1" applyAlignment="1">
      <alignment vertical="top"/>
    </xf>
    <xf numFmtId="169" fontId="9" fillId="0" borderId="40" xfId="0" applyNumberFormat="1" applyFont="1" applyBorder="1" applyAlignment="1">
      <alignment vertical="top"/>
    </xf>
    <xf numFmtId="169" fontId="9" fillId="0" borderId="45" xfId="0" applyNumberFormat="1" applyFont="1" applyBorder="1" applyAlignment="1">
      <alignment vertical="top"/>
    </xf>
    <xf numFmtId="0" fontId="16" fillId="2" borderId="41" xfId="0" applyFont="1" applyFill="1" applyBorder="1" applyAlignment="1">
      <alignment vertical="top"/>
    </xf>
    <xf numFmtId="0" fontId="10" fillId="0" borderId="48" xfId="0" applyFont="1" applyBorder="1" applyAlignment="1">
      <alignment vertical="center"/>
    </xf>
    <xf numFmtId="0" fontId="48" fillId="2" borderId="88" xfId="0" applyFont="1" applyFill="1" applyBorder="1" applyAlignment="1">
      <alignment vertical="top" wrapText="1"/>
    </xf>
    <xf numFmtId="0" fontId="48" fillId="2" borderId="4" xfId="0" applyFont="1" applyFill="1" applyBorder="1" applyAlignment="1">
      <alignment vertical="top" wrapText="1"/>
    </xf>
    <xf numFmtId="0" fontId="48" fillId="2" borderId="89" xfId="0" applyFont="1" applyFill="1" applyBorder="1" applyAlignment="1">
      <alignment vertical="top" wrapText="1"/>
    </xf>
    <xf numFmtId="0" fontId="48" fillId="2" borderId="90" xfId="0" applyFont="1" applyFill="1" applyBorder="1" applyAlignment="1">
      <alignment vertical="top" wrapText="1"/>
    </xf>
    <xf numFmtId="0" fontId="9" fillId="2" borderId="42" xfId="0" applyFont="1" applyFill="1" applyBorder="1" applyAlignment="1">
      <alignment vertical="top"/>
    </xf>
    <xf numFmtId="0" fontId="9" fillId="0" borderId="91" xfId="0" applyFont="1" applyBorder="1" applyAlignment="1">
      <alignment vertical="top"/>
    </xf>
    <xf numFmtId="0" fontId="16" fillId="5" borderId="4" xfId="0" applyFont="1" applyFill="1" applyBorder="1" applyAlignment="1">
      <alignment vertical="center" wrapText="1"/>
    </xf>
    <xf numFmtId="0" fontId="49" fillId="5" borderId="4" xfId="0" applyFont="1" applyFill="1" applyBorder="1" applyAlignment="1">
      <alignment horizontal="left" vertical="top" wrapText="1"/>
    </xf>
    <xf numFmtId="0" fontId="16" fillId="10" borderId="92" xfId="0" applyFont="1" applyFill="1" applyBorder="1" applyAlignment="1">
      <alignment horizontal="center" vertical="center"/>
    </xf>
    <xf numFmtId="0" fontId="16" fillId="10" borderId="93" xfId="0" applyFont="1" applyFill="1" applyBorder="1" applyAlignment="1">
      <alignment horizontal="center" vertical="center"/>
    </xf>
    <xf numFmtId="0" fontId="10" fillId="5" borderId="4" xfId="0" applyFont="1" applyFill="1" applyBorder="1" applyAlignment="1">
      <alignment horizontal="left" vertical="top" wrapText="1"/>
    </xf>
    <xf numFmtId="0" fontId="1" fillId="0" borderId="94" xfId="0" applyFont="1" applyBorder="1"/>
    <xf numFmtId="0" fontId="1" fillId="15" borderId="80" xfId="0" applyFont="1" applyFill="1" applyBorder="1" applyAlignment="1">
      <alignment horizontal="right" vertical="center"/>
    </xf>
    <xf numFmtId="168" fontId="19" fillId="15" borderId="92" xfId="0" applyNumberFormat="1" applyFont="1" applyFill="1" applyBorder="1" applyAlignment="1">
      <alignment horizontal="right" vertical="center"/>
    </xf>
    <xf numFmtId="0" fontId="1" fillId="15" borderId="97" xfId="0" applyFont="1" applyFill="1" applyBorder="1" applyAlignment="1">
      <alignment horizontal="right" vertical="center"/>
    </xf>
    <xf numFmtId="0" fontId="1" fillId="2" borderId="98" xfId="0" applyFont="1" applyFill="1" applyBorder="1"/>
    <xf numFmtId="0" fontId="45" fillId="0" borderId="99" xfId="0" applyFont="1" applyBorder="1" applyAlignment="1">
      <alignment horizontal="left" vertical="center"/>
    </xf>
    <xf numFmtId="0" fontId="45" fillId="0" borderId="94" xfId="0" applyFont="1" applyBorder="1" applyAlignment="1">
      <alignment horizontal="left" vertical="center"/>
    </xf>
    <xf numFmtId="0" fontId="1" fillId="0" borderId="100" xfId="0" applyFont="1" applyBorder="1" applyAlignment="1">
      <alignment horizontal="right" vertical="center"/>
    </xf>
    <xf numFmtId="170" fontId="9" fillId="0" borderId="0" xfId="0" applyNumberFormat="1" applyFont="1" applyAlignment="1">
      <alignment vertical="top" wrapText="1"/>
    </xf>
    <xf numFmtId="171" fontId="19" fillId="0" borderId="94" xfId="0" applyNumberFormat="1" applyFont="1" applyBorder="1" applyAlignment="1">
      <alignment horizontal="right" vertical="center"/>
    </xf>
    <xf numFmtId="0" fontId="10" fillId="2" borderId="4" xfId="0" applyFont="1" applyFill="1" applyBorder="1" applyAlignment="1">
      <alignment horizontal="left" vertical="top" wrapText="1"/>
    </xf>
    <xf numFmtId="0" fontId="50" fillId="11" borderId="103" xfId="0" applyFont="1" applyFill="1" applyBorder="1" applyAlignment="1">
      <alignment horizontal="right" vertical="center"/>
    </xf>
    <xf numFmtId="168" fontId="50" fillId="11" borderId="103" xfId="0" applyNumberFormat="1" applyFont="1" applyFill="1" applyBorder="1" applyAlignment="1">
      <alignment horizontal="right" vertical="center"/>
    </xf>
    <xf numFmtId="168" fontId="50" fillId="17" borderId="104" xfId="0" applyNumberFormat="1" applyFont="1" applyFill="1" applyBorder="1" applyAlignment="1">
      <alignment horizontal="right" vertical="center"/>
    </xf>
    <xf numFmtId="0" fontId="4" fillId="5" borderId="4" xfId="0" applyFont="1" applyFill="1" applyBorder="1" applyAlignment="1">
      <alignment horizontal="left" vertical="center" wrapText="1"/>
    </xf>
    <xf numFmtId="0" fontId="10" fillId="5" borderId="4" xfId="0" applyFont="1" applyFill="1" applyBorder="1" applyAlignment="1">
      <alignment vertical="top" wrapText="1"/>
    </xf>
    <xf numFmtId="0" fontId="21" fillId="5" borderId="4" xfId="0" applyFont="1" applyFill="1" applyBorder="1" applyAlignment="1">
      <alignment vertical="top" wrapText="1"/>
    </xf>
    <xf numFmtId="0" fontId="11" fillId="5" borderId="4" xfId="0" applyFont="1" applyFill="1" applyBorder="1" applyAlignment="1">
      <alignment horizontal="left" vertical="center" wrapText="1"/>
    </xf>
    <xf numFmtId="0" fontId="11" fillId="5" borderId="4" xfId="0" applyFont="1" applyFill="1" applyBorder="1" applyAlignment="1">
      <alignment horizontal="left" vertical="top" wrapText="1"/>
    </xf>
    <xf numFmtId="0" fontId="51" fillId="5" borderId="4" xfId="0" applyFont="1" applyFill="1" applyBorder="1" applyAlignment="1">
      <alignment horizontal="left" vertical="top" wrapText="1"/>
    </xf>
    <xf numFmtId="0" fontId="49" fillId="5" borderId="4" xfId="0" applyFont="1" applyFill="1" applyBorder="1" applyAlignment="1">
      <alignment vertical="top" wrapText="1"/>
    </xf>
    <xf numFmtId="0" fontId="49" fillId="5" borderId="16" xfId="0" applyFont="1" applyFill="1" applyBorder="1" applyAlignment="1">
      <alignment vertical="top" wrapText="1"/>
    </xf>
    <xf numFmtId="0" fontId="49" fillId="5" borderId="0" xfId="0" applyFont="1" applyFill="1" applyAlignment="1">
      <alignment vertical="top" wrapText="1"/>
    </xf>
    <xf numFmtId="0" fontId="40" fillId="5" borderId="0" xfId="0" applyFont="1" applyFill="1" applyAlignment="1">
      <alignment vertical="top" wrapText="1"/>
    </xf>
    <xf numFmtId="0" fontId="9" fillId="5" borderId="0" xfId="0" applyFont="1" applyFill="1" applyAlignment="1">
      <alignment vertical="top"/>
    </xf>
    <xf numFmtId="172" fontId="45" fillId="0" borderId="0" xfId="0" applyNumberFormat="1" applyFont="1" applyAlignment="1">
      <alignment horizontal="left"/>
    </xf>
    <xf numFmtId="0" fontId="27" fillId="5" borderId="4" xfId="0" applyFont="1" applyFill="1" applyBorder="1" applyAlignment="1">
      <alignment vertical="top"/>
    </xf>
    <xf numFmtId="0" fontId="35" fillId="5" borderId="4" xfId="0" applyFont="1" applyFill="1" applyBorder="1" applyAlignment="1">
      <alignment vertical="top"/>
    </xf>
    <xf numFmtId="0" fontId="44" fillId="5" borderId="4" xfId="0" applyFont="1" applyFill="1" applyBorder="1" applyAlignment="1">
      <alignment horizontal="left" vertical="top" wrapText="1"/>
    </xf>
    <xf numFmtId="0" fontId="16" fillId="10" borderId="83" xfId="0" applyFont="1" applyFill="1" applyBorder="1" applyAlignment="1">
      <alignment horizontal="center" vertical="center"/>
    </xf>
    <xf numFmtId="168" fontId="45" fillId="15" borderId="80" xfId="0" applyNumberFormat="1" applyFont="1" applyFill="1" applyBorder="1" applyAlignment="1">
      <alignment horizontal="right" vertical="center"/>
    </xf>
    <xf numFmtId="168" fontId="52" fillId="15" borderId="80" xfId="0" applyNumberFormat="1" applyFont="1" applyFill="1" applyBorder="1" applyAlignment="1">
      <alignment horizontal="right" vertical="center"/>
    </xf>
    <xf numFmtId="0" fontId="1" fillId="16" borderId="80" xfId="0" applyFont="1" applyFill="1" applyBorder="1" applyAlignment="1">
      <alignment horizontal="right" vertical="center"/>
    </xf>
    <xf numFmtId="168" fontId="45" fillId="16" borderId="80" xfId="0" applyNumberFormat="1" applyFont="1" applyFill="1" applyBorder="1" applyAlignment="1">
      <alignment horizontal="right" vertical="center"/>
    </xf>
    <xf numFmtId="168" fontId="52" fillId="16" borderId="80" xfId="0" applyNumberFormat="1" applyFont="1" applyFill="1" applyBorder="1" applyAlignment="1">
      <alignment horizontal="right" vertical="center"/>
    </xf>
    <xf numFmtId="0" fontId="45" fillId="15" borderId="68" xfId="0" applyFont="1" applyFill="1" applyBorder="1" applyAlignment="1">
      <alignment horizontal="right" vertical="center"/>
    </xf>
    <xf numFmtId="0" fontId="54" fillId="5" borderId="108" xfId="0" applyFont="1" applyFill="1" applyBorder="1" applyAlignment="1">
      <alignment vertical="top" wrapText="1"/>
    </xf>
    <xf numFmtId="0" fontId="54" fillId="5" borderId="4" xfId="0" applyFont="1" applyFill="1" applyBorder="1" applyAlignment="1">
      <alignment vertical="top" wrapText="1"/>
    </xf>
    <xf numFmtId="0" fontId="1" fillId="16" borderId="97" xfId="0" applyFont="1" applyFill="1" applyBorder="1" applyAlignment="1">
      <alignment horizontal="right" vertical="center"/>
    </xf>
    <xf numFmtId="168" fontId="45" fillId="16" borderId="86" xfId="0" applyNumberFormat="1" applyFont="1" applyFill="1" applyBorder="1" applyAlignment="1">
      <alignment horizontal="right" vertical="center"/>
    </xf>
    <xf numFmtId="0" fontId="45" fillId="0" borderId="100" xfId="0" applyFont="1" applyBorder="1" applyAlignment="1">
      <alignment horizontal="right" vertical="center"/>
    </xf>
    <xf numFmtId="170" fontId="45" fillId="0" borderId="100" xfId="0" applyNumberFormat="1" applyFont="1" applyBorder="1" applyAlignment="1">
      <alignment horizontal="right" vertical="center"/>
    </xf>
    <xf numFmtId="170" fontId="45" fillId="0" borderId="99" xfId="0" applyNumberFormat="1" applyFont="1" applyBorder="1" applyAlignment="1">
      <alignment horizontal="right" vertical="center"/>
    </xf>
    <xf numFmtId="170" fontId="52" fillId="0" borderId="99" xfId="0" applyNumberFormat="1" applyFont="1" applyBorder="1" applyAlignment="1">
      <alignment horizontal="right" vertical="center"/>
    </xf>
    <xf numFmtId="167" fontId="50" fillId="11" borderId="103" xfId="0" applyNumberFormat="1" applyFont="1" applyFill="1" applyBorder="1" applyAlignment="1">
      <alignment horizontal="right" vertical="center"/>
    </xf>
    <xf numFmtId="167" fontId="50" fillId="11" borderId="109" xfId="0" applyNumberFormat="1" applyFont="1" applyFill="1" applyBorder="1" applyAlignment="1">
      <alignment horizontal="right" vertical="center"/>
    </xf>
    <xf numFmtId="167" fontId="50" fillId="17" borderId="110" xfId="0" applyNumberFormat="1" applyFont="1" applyFill="1" applyBorder="1" applyAlignment="1">
      <alignment horizontal="right" vertical="center"/>
    </xf>
    <xf numFmtId="0" fontId="4" fillId="5" borderId="4" xfId="0" applyFont="1" applyFill="1" applyBorder="1" applyAlignment="1">
      <alignment vertical="top" wrapText="1"/>
    </xf>
    <xf numFmtId="0" fontId="9" fillId="5" borderId="98" xfId="0" applyFont="1" applyFill="1" applyBorder="1" applyAlignment="1">
      <alignment vertical="top"/>
    </xf>
    <xf numFmtId="167" fontId="4" fillId="5" borderId="68" xfId="0" applyNumberFormat="1" applyFont="1" applyFill="1" applyBorder="1" applyAlignment="1">
      <alignment horizontal="center" vertical="center"/>
    </xf>
    <xf numFmtId="0" fontId="11" fillId="5" borderId="4" xfId="0" applyFont="1" applyFill="1" applyBorder="1" applyAlignment="1">
      <alignment vertical="center" wrapText="1"/>
    </xf>
    <xf numFmtId="167" fontId="4" fillId="5" borderId="4" xfId="0" applyNumberFormat="1" applyFont="1" applyFill="1" applyBorder="1" applyAlignment="1">
      <alignment horizontal="center" vertical="center"/>
    </xf>
    <xf numFmtId="0" fontId="16" fillId="5" borderId="4" xfId="0" applyFont="1" applyFill="1" applyBorder="1" applyAlignment="1">
      <alignment vertical="top" wrapText="1"/>
    </xf>
    <xf numFmtId="0" fontId="44" fillId="5" borderId="117" xfId="0" applyFont="1" applyFill="1" applyBorder="1" applyAlignment="1">
      <alignment vertical="top" wrapText="1"/>
    </xf>
    <xf numFmtId="0" fontId="41" fillId="19" borderId="118" xfId="0" applyFont="1" applyFill="1" applyBorder="1" applyAlignment="1">
      <alignment horizontal="center" vertical="center" wrapText="1"/>
    </xf>
    <xf numFmtId="168" fontId="4" fillId="9" borderId="119" xfId="0" applyNumberFormat="1" applyFont="1" applyFill="1" applyBorder="1" applyAlignment="1">
      <alignment horizontal="center" vertical="center"/>
    </xf>
    <xf numFmtId="0" fontId="9" fillId="5" borderId="120" xfId="0" applyFont="1" applyFill="1" applyBorder="1" applyAlignment="1">
      <alignment vertical="top"/>
    </xf>
    <xf numFmtId="0" fontId="9" fillId="0" borderId="122" xfId="0" applyFont="1" applyBorder="1" applyAlignment="1">
      <alignment vertical="top"/>
    </xf>
    <xf numFmtId="0" fontId="32" fillId="0" borderId="40" xfId="0" applyFont="1" applyBorder="1" applyAlignment="1">
      <alignment vertical="top"/>
    </xf>
    <xf numFmtId="0" fontId="9" fillId="0" borderId="0" xfId="0" applyFont="1" applyAlignment="1">
      <alignment vertical="center"/>
    </xf>
    <xf numFmtId="0" fontId="9" fillId="0" borderId="123" xfId="0" applyFont="1" applyBorder="1" applyAlignment="1">
      <alignment horizontal="left" vertical="top"/>
    </xf>
    <xf numFmtId="0" fontId="9" fillId="0" borderId="123" xfId="0" applyFont="1" applyBorder="1" applyAlignment="1">
      <alignment horizontal="center" vertical="top"/>
    </xf>
    <xf numFmtId="0" fontId="10" fillId="0" borderId="123" xfId="0" applyFont="1" applyBorder="1" applyAlignment="1">
      <alignment vertical="top" wrapText="1"/>
    </xf>
    <xf numFmtId="0" fontId="11" fillId="0" borderId="46" xfId="0" applyFont="1" applyBorder="1" applyAlignment="1">
      <alignment vertical="top"/>
    </xf>
    <xf numFmtId="0" fontId="53" fillId="5" borderId="4" xfId="0" applyFont="1" applyFill="1" applyBorder="1" applyAlignment="1">
      <alignment vertical="top" wrapText="1"/>
    </xf>
    <xf numFmtId="0" fontId="4" fillId="5" borderId="98" xfId="0" applyFont="1" applyFill="1" applyBorder="1" applyAlignment="1">
      <alignment vertical="top" wrapText="1"/>
    </xf>
    <xf numFmtId="9" fontId="4" fillId="14" borderId="68" xfId="0" applyNumberFormat="1" applyFont="1" applyFill="1" applyBorder="1" applyAlignment="1">
      <alignment horizontal="center" vertical="center"/>
    </xf>
    <xf numFmtId="0" fontId="11" fillId="5" borderId="4" xfId="0" applyFont="1" applyFill="1" applyBorder="1" applyAlignment="1">
      <alignment vertical="top"/>
    </xf>
    <xf numFmtId="0" fontId="16" fillId="2" borderId="4" xfId="0" applyFont="1" applyFill="1" applyBorder="1" applyAlignment="1">
      <alignment horizontal="left" vertical="center" wrapText="1"/>
    </xf>
    <xf numFmtId="0" fontId="16" fillId="2" borderId="4" xfId="0" applyFont="1" applyFill="1" applyBorder="1" applyAlignment="1">
      <alignment vertical="top" wrapText="1"/>
    </xf>
    <xf numFmtId="0" fontId="1" fillId="2" borderId="4" xfId="0" applyFont="1" applyFill="1" applyBorder="1" applyAlignment="1">
      <alignment horizontal="right" vertical="center"/>
    </xf>
    <xf numFmtId="170" fontId="45" fillId="2" borderId="4" xfId="0" applyNumberFormat="1" applyFont="1" applyFill="1" applyBorder="1" applyAlignment="1">
      <alignment horizontal="right" vertical="center"/>
    </xf>
    <xf numFmtId="170" fontId="52" fillId="2" borderId="4" xfId="0" applyNumberFormat="1" applyFont="1" applyFill="1" applyBorder="1" applyAlignment="1">
      <alignment horizontal="right" vertical="center"/>
    </xf>
    <xf numFmtId="0" fontId="43" fillId="5" borderId="4" xfId="0" applyFont="1" applyFill="1" applyBorder="1" applyAlignment="1">
      <alignment horizontal="left" vertical="center"/>
    </xf>
    <xf numFmtId="0" fontId="56" fillId="5" borderId="4" xfId="0" applyFont="1" applyFill="1" applyBorder="1" applyAlignment="1">
      <alignment horizontal="left" vertical="top" wrapText="1"/>
    </xf>
    <xf numFmtId="0" fontId="40" fillId="5" borderId="4" xfId="0" applyFont="1" applyFill="1" applyBorder="1" applyAlignment="1">
      <alignment horizontal="left" vertical="top" wrapText="1"/>
    </xf>
    <xf numFmtId="0" fontId="9" fillId="0" borderId="123" xfId="0" applyFont="1" applyBorder="1" applyAlignment="1">
      <alignment vertical="top"/>
    </xf>
    <xf numFmtId="0" fontId="11" fillId="0" borderId="123" xfId="0" applyFont="1" applyBorder="1" applyAlignment="1">
      <alignment vertical="top"/>
    </xf>
    <xf numFmtId="0" fontId="53" fillId="5" borderId="108" xfId="0" applyFont="1" applyFill="1" applyBorder="1" applyAlignment="1">
      <alignment horizontal="left" vertical="top" wrapText="1"/>
    </xf>
    <xf numFmtId="0" fontId="53" fillId="5" borderId="4" xfId="0" applyFont="1" applyFill="1" applyBorder="1" applyAlignment="1">
      <alignment horizontal="left" vertical="top" wrapText="1"/>
    </xf>
    <xf numFmtId="0" fontId="57" fillId="5" borderId="108" xfId="0" applyFont="1" applyFill="1" applyBorder="1" applyAlignment="1">
      <alignment vertical="top" wrapText="1"/>
    </xf>
    <xf numFmtId="0" fontId="57" fillId="5" borderId="4" xfId="0" applyFont="1" applyFill="1" applyBorder="1" applyAlignment="1">
      <alignment vertical="top" wrapText="1"/>
    </xf>
    <xf numFmtId="0" fontId="16" fillId="20" borderId="89" xfId="0" applyFont="1" applyFill="1" applyBorder="1" applyAlignment="1">
      <alignment horizontal="left" vertical="center" wrapText="1"/>
    </xf>
    <xf numFmtId="0" fontId="1" fillId="13" borderId="124" xfId="0" applyFont="1" applyFill="1" applyBorder="1" applyAlignment="1">
      <alignment horizontal="right" vertical="center"/>
    </xf>
    <xf numFmtId="170" fontId="45" fillId="13" borderId="125" xfId="0" applyNumberFormat="1" applyFont="1" applyFill="1" applyBorder="1" applyAlignment="1">
      <alignment horizontal="right" vertical="center"/>
    </xf>
    <xf numFmtId="170" fontId="52" fillId="18" borderId="126" xfId="0" applyNumberFormat="1" applyFont="1" applyFill="1" applyBorder="1" applyAlignment="1">
      <alignment horizontal="right" vertical="center"/>
    </xf>
    <xf numFmtId="170" fontId="52" fillId="18" borderId="4" xfId="0" applyNumberFormat="1" applyFont="1" applyFill="1" applyBorder="1" applyAlignment="1">
      <alignment horizontal="right" vertical="center"/>
    </xf>
    <xf numFmtId="0" fontId="9" fillId="0" borderId="127" xfId="0" applyFont="1" applyBorder="1" applyAlignment="1">
      <alignment vertical="top"/>
    </xf>
    <xf numFmtId="0" fontId="14" fillId="2" borderId="128" xfId="0" applyFont="1" applyFill="1" applyBorder="1"/>
    <xf numFmtId="0" fontId="28" fillId="2" borderId="130" xfId="0" applyFont="1" applyFill="1" applyBorder="1" applyAlignment="1">
      <alignment vertical="center"/>
    </xf>
    <xf numFmtId="0" fontId="9" fillId="2" borderId="131" xfId="0" applyFont="1" applyFill="1" applyBorder="1" applyAlignment="1">
      <alignment vertical="top"/>
    </xf>
    <xf numFmtId="0" fontId="41" fillId="11" borderId="132" xfId="0" applyFont="1" applyFill="1" applyBorder="1" applyAlignment="1">
      <alignment horizontal="center" vertical="center" wrapText="1"/>
    </xf>
    <xf numFmtId="169" fontId="4" fillId="21" borderId="133" xfId="0" applyNumberFormat="1" applyFont="1" applyFill="1" applyBorder="1" applyAlignment="1">
      <alignment horizontal="center" vertical="center"/>
    </xf>
    <xf numFmtId="173" fontId="4" fillId="22" borderId="133" xfId="0" applyNumberFormat="1" applyFont="1" applyFill="1" applyBorder="1" applyAlignment="1">
      <alignment horizontal="center" vertical="center"/>
    </xf>
    <xf numFmtId="0" fontId="45" fillId="15" borderId="68" xfId="0" applyFont="1" applyFill="1" applyBorder="1" applyAlignment="1">
      <alignment vertical="center"/>
    </xf>
    <xf numFmtId="0" fontId="1" fillId="15" borderId="68" xfId="0" applyFont="1" applyFill="1" applyBorder="1" applyAlignment="1">
      <alignment horizontal="right" vertical="center"/>
    </xf>
    <xf numFmtId="168" fontId="1" fillId="15" borderId="68" xfId="0" applyNumberFormat="1" applyFont="1" applyFill="1" applyBorder="1" applyAlignment="1">
      <alignment horizontal="right" vertical="center"/>
    </xf>
    <xf numFmtId="0" fontId="45" fillId="16" borderId="68" xfId="0" applyFont="1" applyFill="1" applyBorder="1" applyAlignment="1">
      <alignment vertical="center"/>
    </xf>
    <xf numFmtId="168" fontId="1" fillId="16" borderId="68" xfId="0" applyNumberFormat="1" applyFont="1" applyFill="1" applyBorder="1" applyAlignment="1">
      <alignment horizontal="right" vertical="center"/>
    </xf>
    <xf numFmtId="168" fontId="4" fillId="16" borderId="93" xfId="0" applyNumberFormat="1" applyFont="1" applyFill="1" applyBorder="1" applyAlignment="1">
      <alignment horizontal="right" vertical="center"/>
    </xf>
    <xf numFmtId="168" fontId="19" fillId="16" borderId="92" xfId="0" applyNumberFormat="1" applyFont="1" applyFill="1" applyBorder="1" applyAlignment="1">
      <alignment horizontal="right" vertical="center"/>
    </xf>
    <xf numFmtId="0" fontId="45" fillId="15" borderId="80" xfId="0" applyFont="1" applyFill="1" applyBorder="1" applyAlignment="1">
      <alignment vertical="center"/>
    </xf>
    <xf numFmtId="168" fontId="4" fillId="15" borderId="93" xfId="0" applyNumberFormat="1" applyFont="1" applyFill="1" applyBorder="1" applyAlignment="1">
      <alignment horizontal="right" vertical="center"/>
    </xf>
    <xf numFmtId="0" fontId="45" fillId="5" borderId="108" xfId="0" applyFont="1" applyFill="1" applyBorder="1" applyAlignment="1">
      <alignment vertical="center"/>
    </xf>
    <xf numFmtId="0" fontId="1" fillId="5" borderId="97" xfId="0" applyFont="1" applyFill="1" applyBorder="1" applyAlignment="1">
      <alignment horizontal="right" vertical="center"/>
    </xf>
    <xf numFmtId="168" fontId="1" fillId="5" borderId="97" xfId="0" applyNumberFormat="1" applyFont="1" applyFill="1" applyBorder="1" applyAlignment="1">
      <alignment horizontal="right" vertical="center"/>
    </xf>
    <xf numFmtId="168" fontId="1" fillId="5" borderId="98" xfId="0" applyNumberFormat="1" applyFont="1" applyFill="1" applyBorder="1" applyAlignment="1">
      <alignment horizontal="right" vertical="center"/>
    </xf>
    <xf numFmtId="168" fontId="4" fillId="5" borderId="98" xfId="0" applyNumberFormat="1" applyFont="1" applyFill="1" applyBorder="1" applyAlignment="1">
      <alignment horizontal="right" vertical="center"/>
    </xf>
    <xf numFmtId="0" fontId="50" fillId="11" borderId="109" xfId="0" applyFont="1" applyFill="1" applyBorder="1" applyAlignment="1">
      <alignment horizontal="left" vertical="center"/>
    </xf>
    <xf numFmtId="168" fontId="50" fillId="19" borderId="104" xfId="0" applyNumberFormat="1" applyFont="1" applyFill="1" applyBorder="1" applyAlignment="1">
      <alignment horizontal="right" vertical="center"/>
    </xf>
    <xf numFmtId="0" fontId="58" fillId="5" borderId="4" xfId="0" applyFont="1" applyFill="1" applyBorder="1" applyAlignment="1">
      <alignment vertical="top"/>
    </xf>
    <xf numFmtId="0" fontId="9" fillId="0" borderId="45" xfId="0" applyFont="1" applyBorder="1"/>
    <xf numFmtId="0" fontId="1" fillId="5" borderId="98" xfId="0" applyFont="1" applyFill="1" applyBorder="1" applyAlignment="1">
      <alignment horizontal="right" vertical="center"/>
    </xf>
    <xf numFmtId="170" fontId="1" fillId="5" borderId="97" xfId="0" applyNumberFormat="1" applyFont="1" applyFill="1" applyBorder="1" applyAlignment="1">
      <alignment horizontal="right" vertical="center"/>
    </xf>
    <xf numFmtId="170" fontId="1" fillId="5" borderId="98" xfId="0" applyNumberFormat="1" applyFont="1" applyFill="1" applyBorder="1" applyAlignment="1">
      <alignment horizontal="right" vertical="center"/>
    </xf>
    <xf numFmtId="171" fontId="19" fillId="5" borderId="98" xfId="0" applyNumberFormat="1" applyFont="1" applyFill="1" applyBorder="1" applyAlignment="1">
      <alignment horizontal="right" vertical="center"/>
    </xf>
    <xf numFmtId="0" fontId="50" fillId="11" borderId="104" xfId="0" applyFont="1" applyFill="1" applyBorder="1" applyAlignment="1">
      <alignment horizontal="right" vertical="center"/>
    </xf>
    <xf numFmtId="167" fontId="50" fillId="19" borderId="103" xfId="0" applyNumberFormat="1" applyFont="1" applyFill="1" applyBorder="1" applyAlignment="1">
      <alignment horizontal="right" vertical="center"/>
    </xf>
    <xf numFmtId="0" fontId="11" fillId="5" borderId="4" xfId="0" applyFont="1" applyFill="1" applyBorder="1" applyAlignment="1">
      <alignment vertical="top" wrapText="1"/>
    </xf>
    <xf numFmtId="0" fontId="13" fillId="5" borderId="4" xfId="0" applyFont="1" applyFill="1" applyBorder="1"/>
    <xf numFmtId="0" fontId="18" fillId="0" borderId="0" xfId="0" applyFont="1" applyAlignment="1">
      <alignment horizontal="left"/>
    </xf>
    <xf numFmtId="0" fontId="9" fillId="0" borderId="0" xfId="0" applyFont="1" applyAlignment="1">
      <alignment horizontal="right"/>
    </xf>
    <xf numFmtId="0" fontId="8" fillId="0" borderId="0" xfId="0" applyFont="1"/>
    <xf numFmtId="0" fontId="35" fillId="0" borderId="0" xfId="0" applyFont="1" applyAlignment="1">
      <alignment horizontal="left"/>
    </xf>
    <xf numFmtId="0" fontId="59" fillId="0" borderId="0" xfId="0" applyFont="1" applyAlignment="1">
      <alignment horizontal="right"/>
    </xf>
    <xf numFmtId="0" fontId="60" fillId="0" borderId="0" xfId="0" applyFont="1"/>
    <xf numFmtId="0" fontId="61" fillId="0" borderId="0" xfId="0" applyFont="1"/>
    <xf numFmtId="0" fontId="4" fillId="0" borderId="0" xfId="0" applyFont="1"/>
    <xf numFmtId="0" fontId="62" fillId="23" borderId="8" xfId="0" applyFont="1" applyFill="1" applyBorder="1"/>
    <xf numFmtId="0" fontId="9" fillId="0" borderId="54" xfId="0" applyFont="1" applyBorder="1"/>
    <xf numFmtId="0" fontId="63" fillId="0" borderId="0" xfId="0" applyFont="1"/>
    <xf numFmtId="0" fontId="64" fillId="0" borderId="8" xfId="0" applyFont="1" applyBorder="1"/>
    <xf numFmtId="0" fontId="64" fillId="0" borderId="12" xfId="0" applyFont="1" applyBorder="1"/>
    <xf numFmtId="4" fontId="1" fillId="0" borderId="0" xfId="0" applyNumberFormat="1" applyFont="1" applyAlignment="1">
      <alignment horizontal="right"/>
    </xf>
    <xf numFmtId="4" fontId="65" fillId="4" borderId="4" xfId="0" applyNumberFormat="1" applyFont="1" applyFill="1" applyBorder="1"/>
    <xf numFmtId="169" fontId="9" fillId="0" borderId="0" xfId="0" applyNumberFormat="1" applyFont="1"/>
    <xf numFmtId="169" fontId="61" fillId="0" borderId="0" xfId="0" applyNumberFormat="1" applyFont="1"/>
    <xf numFmtId="49" fontId="1" fillId="0" borderId="0" xfId="0" applyNumberFormat="1" applyFont="1"/>
    <xf numFmtId="49" fontId="1" fillId="0" borderId="0" xfId="0" applyNumberFormat="1" applyFont="1" applyAlignment="1">
      <alignment horizontal="right"/>
    </xf>
    <xf numFmtId="0" fontId="1" fillId="0" borderId="0" xfId="0" applyFont="1" applyAlignment="1">
      <alignment horizontal="right"/>
    </xf>
    <xf numFmtId="0" fontId="64" fillId="0" borderId="12" xfId="0" applyFont="1" applyBorder="1" applyAlignment="1">
      <alignment wrapText="1"/>
    </xf>
    <xf numFmtId="0" fontId="19" fillId="0" borderId="0" xfId="0" applyFont="1"/>
    <xf numFmtId="0" fontId="64" fillId="24" borderId="134" xfId="0" applyFont="1" applyFill="1" applyBorder="1"/>
    <xf numFmtId="0" fontId="10" fillId="0" borderId="0" xfId="0" applyFont="1"/>
    <xf numFmtId="0" fontId="64" fillId="0" borderId="35" xfId="0" applyFont="1" applyBorder="1"/>
    <xf numFmtId="0" fontId="1" fillId="24" borderId="4" xfId="0" applyFont="1" applyFill="1" applyBorder="1"/>
    <xf numFmtId="0" fontId="63" fillId="24" borderId="4" xfId="0" applyFont="1" applyFill="1" applyBorder="1"/>
    <xf numFmtId="0" fontId="64" fillId="24" borderId="8" xfId="0" applyFont="1" applyFill="1" applyBorder="1"/>
    <xf numFmtId="0" fontId="9" fillId="0" borderId="8" xfId="0" applyFont="1" applyBorder="1"/>
    <xf numFmtId="0" fontId="9" fillId="0" borderId="12" xfId="0" applyFont="1" applyBorder="1"/>
    <xf numFmtId="0" fontId="9" fillId="24" borderId="8" xfId="0" applyFont="1" applyFill="1" applyBorder="1"/>
    <xf numFmtId="0" fontId="74" fillId="0" borderId="0" xfId="0" applyFont="1"/>
    <xf numFmtId="0" fontId="78" fillId="5" borderId="4" xfId="0" applyFont="1" applyFill="1" applyBorder="1" applyAlignment="1">
      <alignment horizontal="right" vertical="center"/>
    </xf>
    <xf numFmtId="0" fontId="4" fillId="5" borderId="4" xfId="0" applyFont="1" applyFill="1" applyBorder="1" applyAlignment="1" applyProtection="1">
      <alignment horizontal="right" vertical="center"/>
    </xf>
    <xf numFmtId="0" fontId="22" fillId="5" borderId="4" xfId="0" applyFont="1" applyFill="1" applyBorder="1" applyAlignment="1" applyProtection="1">
      <alignment vertical="top"/>
    </xf>
    <xf numFmtId="0" fontId="9" fillId="5" borderId="4" xfId="0" applyFont="1" applyFill="1" applyBorder="1" applyAlignment="1" applyProtection="1">
      <alignment vertical="center"/>
    </xf>
    <xf numFmtId="0" fontId="74" fillId="5" borderId="4" xfId="0" applyFont="1" applyFill="1" applyBorder="1" applyAlignment="1" applyProtection="1">
      <alignment horizontal="right" vertical="center"/>
    </xf>
    <xf numFmtId="0" fontId="9" fillId="5" borderId="4" xfId="0" applyFont="1" applyFill="1" applyBorder="1" applyAlignment="1" applyProtection="1">
      <alignment horizontal="left" vertical="top" wrapText="1"/>
      <protection locked="0"/>
    </xf>
    <xf numFmtId="164" fontId="9" fillId="6" borderId="8" xfId="0" applyNumberFormat="1"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protection locked="0"/>
    </xf>
    <xf numFmtId="0" fontId="9" fillId="6" borderId="8" xfId="0" applyFont="1" applyFill="1" applyBorder="1" applyAlignment="1" applyProtection="1">
      <alignment horizontal="left" vertical="center"/>
      <protection locked="0"/>
    </xf>
    <xf numFmtId="0" fontId="1" fillId="6" borderId="8" xfId="0" applyFont="1" applyFill="1" applyBorder="1" applyAlignment="1" applyProtection="1">
      <alignment horizontal="left" vertical="top"/>
      <protection locked="0"/>
    </xf>
    <xf numFmtId="0" fontId="1" fillId="5" borderId="4" xfId="0" applyFont="1" applyFill="1" applyBorder="1" applyProtection="1">
      <protection locked="0"/>
    </xf>
    <xf numFmtId="165" fontId="1" fillId="6" borderId="8" xfId="0" applyNumberFormat="1" applyFont="1" applyFill="1" applyBorder="1" applyAlignment="1" applyProtection="1">
      <alignment horizontal="left" vertical="top"/>
      <protection locked="0"/>
    </xf>
    <xf numFmtId="0" fontId="4" fillId="5" borderId="4" xfId="0" applyFont="1" applyFill="1" applyBorder="1" applyAlignment="1" applyProtection="1">
      <alignment horizontal="right" vertical="top"/>
      <protection locked="0"/>
    </xf>
    <xf numFmtId="0" fontId="9" fillId="5" borderId="4" xfId="0" applyFont="1" applyFill="1" applyBorder="1" applyAlignment="1" applyProtection="1">
      <alignment vertical="center"/>
      <protection locked="0"/>
    </xf>
    <xf numFmtId="0" fontId="9" fillId="6" borderId="8" xfId="0" applyFont="1" applyFill="1" applyBorder="1" applyAlignment="1" applyProtection="1">
      <alignment horizontal="left" vertical="top" wrapText="1"/>
      <protection locked="0"/>
    </xf>
    <xf numFmtId="0" fontId="18" fillId="5" borderId="4" xfId="0" applyFont="1" applyFill="1" applyBorder="1" applyAlignment="1" applyProtection="1">
      <alignment horizontal="left" vertical="top" wrapText="1"/>
      <protection locked="0"/>
    </xf>
    <xf numFmtId="0" fontId="19" fillId="5" borderId="4" xfId="0" applyFont="1" applyFill="1" applyBorder="1" applyAlignment="1" applyProtection="1">
      <alignment horizontal="right" vertical="top"/>
      <protection locked="0"/>
    </xf>
    <xf numFmtId="0" fontId="17" fillId="5" borderId="4" xfId="0" applyFont="1" applyFill="1" applyBorder="1" applyAlignment="1" applyProtection="1">
      <alignment horizontal="left" vertical="top" wrapText="1"/>
      <protection locked="0"/>
    </xf>
    <xf numFmtId="166" fontId="9" fillId="6" borderId="8" xfId="0" applyNumberFormat="1" applyFont="1" applyFill="1" applyBorder="1" applyAlignment="1" applyProtection="1">
      <alignment horizontal="left" vertical="top" wrapText="1"/>
      <protection locked="0"/>
    </xf>
    <xf numFmtId="0" fontId="9" fillId="5" borderId="4" xfId="0" applyFont="1" applyFill="1" applyBorder="1" applyAlignment="1" applyProtection="1">
      <alignment vertical="top"/>
      <protection locked="0"/>
    </xf>
    <xf numFmtId="0" fontId="29" fillId="5" borderId="4" xfId="0" applyFont="1" applyFill="1" applyBorder="1" applyAlignment="1" applyProtection="1">
      <alignment horizontal="left" vertical="center"/>
      <protection locked="0"/>
    </xf>
    <xf numFmtId="0" fontId="20" fillId="5" borderId="4" xfId="0" applyFont="1" applyFill="1" applyBorder="1" applyAlignment="1" applyProtection="1">
      <alignment horizontal="left" vertical="top" wrapText="1"/>
      <protection locked="0"/>
    </xf>
    <xf numFmtId="0" fontId="9" fillId="6" borderId="8" xfId="0" applyFont="1" applyFill="1" applyBorder="1" applyAlignment="1" applyProtection="1">
      <alignment vertical="center" wrapText="1"/>
      <protection locked="0"/>
    </xf>
    <xf numFmtId="0" fontId="9" fillId="5" borderId="4" xfId="0" applyFont="1" applyFill="1" applyBorder="1" applyAlignment="1" applyProtection="1">
      <alignment horizontal="right" vertical="top"/>
      <protection locked="0"/>
    </xf>
    <xf numFmtId="0" fontId="4" fillId="5" borderId="4" xfId="0" applyFont="1" applyFill="1" applyBorder="1" applyAlignment="1" applyProtection="1">
      <alignment vertical="top"/>
      <protection locked="0"/>
    </xf>
    <xf numFmtId="167" fontId="9" fillId="6" borderId="8" xfId="0" applyNumberFormat="1" applyFont="1" applyFill="1" applyBorder="1" applyAlignment="1" applyProtection="1">
      <alignment horizontal="left" vertical="top" wrapText="1"/>
      <protection locked="0"/>
    </xf>
    <xf numFmtId="9" fontId="9" fillId="6" borderId="8" xfId="0" applyNumberFormat="1" applyFont="1" applyFill="1" applyBorder="1" applyAlignment="1" applyProtection="1">
      <alignment horizontal="left" vertical="top" wrapText="1"/>
      <protection locked="0"/>
    </xf>
    <xf numFmtId="0" fontId="9" fillId="6" borderId="8" xfId="0" applyFont="1" applyFill="1" applyBorder="1" applyAlignment="1" applyProtection="1">
      <alignment horizontal="left" vertical="center" wrapText="1"/>
      <protection locked="0"/>
    </xf>
    <xf numFmtId="0" fontId="19" fillId="5" borderId="4" xfId="0" applyFont="1" applyFill="1" applyBorder="1" applyProtection="1">
      <protection locked="0"/>
    </xf>
    <xf numFmtId="0" fontId="4" fillId="2" borderId="4" xfId="0" applyFont="1" applyFill="1" applyBorder="1" applyAlignment="1" applyProtection="1">
      <alignment horizontal="right" vertical="center"/>
      <protection locked="0"/>
    </xf>
    <xf numFmtId="0" fontId="4" fillId="5" borderId="4" xfId="0" applyFont="1" applyFill="1" applyBorder="1" applyAlignment="1" applyProtection="1">
      <alignment horizontal="right" vertical="top" wrapText="1"/>
      <protection locked="0"/>
    </xf>
    <xf numFmtId="0" fontId="9" fillId="2" borderId="51" xfId="0" applyFont="1" applyFill="1" applyBorder="1" applyAlignment="1" applyProtection="1">
      <alignment vertical="top"/>
      <protection locked="0"/>
    </xf>
    <xf numFmtId="0" fontId="4" fillId="5" borderId="4" xfId="0" applyFont="1" applyFill="1" applyBorder="1" applyAlignment="1" applyProtection="1">
      <alignment horizontal="right" vertical="center"/>
      <protection locked="0"/>
    </xf>
    <xf numFmtId="0" fontId="1" fillId="5" borderId="52" xfId="0" applyFont="1" applyFill="1" applyBorder="1" applyProtection="1">
      <protection locked="0"/>
    </xf>
    <xf numFmtId="0" fontId="10" fillId="5" borderId="4" xfId="0" applyFont="1" applyFill="1" applyBorder="1" applyAlignment="1" applyProtection="1">
      <alignment vertical="center" wrapText="1"/>
      <protection locked="0"/>
    </xf>
    <xf numFmtId="0" fontId="4" fillId="5" borderId="53" xfId="0" applyFont="1" applyFill="1" applyBorder="1" applyAlignment="1" applyProtection="1">
      <alignment horizontal="right" vertical="top" wrapText="1"/>
      <protection locked="0"/>
    </xf>
    <xf numFmtId="168" fontId="9" fillId="6" borderId="8" xfId="0" applyNumberFormat="1" applyFont="1" applyFill="1" applyBorder="1" applyAlignment="1" applyProtection="1">
      <alignment horizontal="left" vertical="top" wrapText="1"/>
      <protection locked="0"/>
    </xf>
    <xf numFmtId="0" fontId="1" fillId="2" borderId="4" xfId="0" applyFont="1" applyFill="1" applyBorder="1" applyProtection="1">
      <protection locked="0"/>
    </xf>
    <xf numFmtId="0" fontId="9" fillId="5" borderId="4" xfId="0" applyFont="1" applyFill="1" applyBorder="1" applyAlignment="1" applyProtection="1">
      <alignment vertical="top" wrapText="1"/>
      <protection locked="0"/>
    </xf>
    <xf numFmtId="0" fontId="1" fillId="0" borderId="0" xfId="0" applyFont="1" applyProtection="1">
      <protection locked="0"/>
    </xf>
    <xf numFmtId="0" fontId="9" fillId="2" borderId="4" xfId="0" applyFont="1" applyFill="1" applyBorder="1" applyAlignment="1" applyProtection="1">
      <alignment horizontal="left" vertical="top" wrapText="1"/>
      <protection locked="0"/>
    </xf>
    <xf numFmtId="0" fontId="6" fillId="5" borderId="4" xfId="0" applyFont="1" applyFill="1" applyBorder="1" applyAlignment="1" applyProtection="1">
      <alignment vertical="top"/>
      <protection locked="0"/>
    </xf>
    <xf numFmtId="0" fontId="16" fillId="10" borderId="68" xfId="0" applyFont="1" applyFill="1" applyBorder="1" applyAlignment="1" applyProtection="1">
      <alignment horizontal="center" vertical="center"/>
      <protection locked="0"/>
    </xf>
    <xf numFmtId="0" fontId="16" fillId="10" borderId="80" xfId="0" applyFont="1" applyFill="1" applyBorder="1" applyAlignment="1" applyProtection="1">
      <alignment horizontal="center" vertical="center"/>
      <protection locked="0"/>
    </xf>
    <xf numFmtId="0" fontId="45" fillId="15" borderId="83" xfId="0" applyFont="1" applyFill="1" applyBorder="1" applyAlignment="1" applyProtection="1">
      <alignment horizontal="right" vertical="center"/>
      <protection locked="0"/>
    </xf>
    <xf numFmtId="167" fontId="45" fillId="6" borderId="74" xfId="0" applyNumberFormat="1" applyFont="1" applyFill="1" applyBorder="1" applyAlignment="1" applyProtection="1">
      <alignment vertical="center"/>
      <protection locked="0"/>
    </xf>
    <xf numFmtId="167" fontId="45" fillId="6" borderId="84" xfId="0" applyNumberFormat="1" applyFont="1" applyFill="1" applyBorder="1" applyAlignment="1" applyProtection="1">
      <alignment vertical="center"/>
      <protection locked="0"/>
    </xf>
    <xf numFmtId="167" fontId="45" fillId="6" borderId="8" xfId="0" applyNumberFormat="1" applyFont="1" applyFill="1" applyBorder="1" applyAlignment="1" applyProtection="1">
      <alignment vertical="center"/>
      <protection locked="0"/>
    </xf>
    <xf numFmtId="168" fontId="9" fillId="6" borderId="8" xfId="0" applyNumberFormat="1" applyFont="1" applyFill="1" applyBorder="1" applyAlignment="1" applyProtection="1">
      <alignment vertical="center" wrapText="1"/>
      <protection locked="0"/>
    </xf>
    <xf numFmtId="168" fontId="45" fillId="6" borderId="74" xfId="0" applyNumberFormat="1" applyFont="1" applyFill="1" applyBorder="1" applyAlignment="1" applyProtection="1">
      <alignment horizontal="right" vertical="center"/>
      <protection locked="0"/>
    </xf>
    <xf numFmtId="168" fontId="19" fillId="15" borderId="92" xfId="0" applyNumberFormat="1" applyFont="1" applyFill="1" applyBorder="1" applyAlignment="1" applyProtection="1">
      <alignment horizontal="right" vertical="center"/>
    </xf>
    <xf numFmtId="0" fontId="1" fillId="15" borderId="80" xfId="0" applyFont="1" applyFill="1" applyBorder="1" applyAlignment="1" applyProtection="1">
      <alignment horizontal="right" vertical="center"/>
    </xf>
    <xf numFmtId="0" fontId="45" fillId="16" borderId="68" xfId="0" applyFont="1" applyFill="1" applyBorder="1" applyAlignment="1" applyProtection="1">
      <alignment horizontal="right" vertical="center"/>
    </xf>
    <xf numFmtId="0" fontId="1" fillId="15" borderId="97" xfId="0" applyFont="1" applyFill="1" applyBorder="1" applyAlignment="1" applyProtection="1">
      <alignment horizontal="right" vertical="center"/>
    </xf>
    <xf numFmtId="0" fontId="6" fillId="0" borderId="0" xfId="0" applyFont="1" applyAlignment="1" applyProtection="1">
      <alignment vertical="center"/>
    </xf>
    <xf numFmtId="0" fontId="9" fillId="0" borderId="0" xfId="0" applyFont="1" applyAlignment="1" applyProtection="1">
      <alignment vertical="top"/>
    </xf>
    <xf numFmtId="0" fontId="6" fillId="2" borderId="4" xfId="0" applyFont="1" applyFill="1" applyBorder="1" applyAlignment="1" applyProtection="1">
      <alignment vertical="top"/>
    </xf>
    <xf numFmtId="0" fontId="6" fillId="5" borderId="4" xfId="0" applyFont="1" applyFill="1" applyBorder="1" applyAlignment="1" applyProtection="1">
      <alignment vertical="top"/>
    </xf>
    <xf numFmtId="0" fontId="9" fillId="5" borderId="4" xfId="0" applyFont="1" applyFill="1" applyBorder="1" applyAlignment="1" applyProtection="1">
      <alignment vertical="top"/>
    </xf>
    <xf numFmtId="170" fontId="9" fillId="0" borderId="0" xfId="0" applyNumberFormat="1" applyFont="1" applyAlignment="1" applyProtection="1">
      <alignment vertical="top" wrapText="1"/>
      <protection locked="0"/>
    </xf>
    <xf numFmtId="0" fontId="15" fillId="0" borderId="0" xfId="0" applyFont="1" applyAlignment="1" applyProtection="1">
      <alignment horizontal="right"/>
      <protection locked="0"/>
    </xf>
    <xf numFmtId="0" fontId="18" fillId="0" borderId="0" xfId="0" applyFont="1" applyAlignment="1" applyProtection="1">
      <alignment horizontal="left" vertical="top" wrapText="1"/>
      <protection locked="0"/>
    </xf>
    <xf numFmtId="0" fontId="9" fillId="2" borderId="4" xfId="0" applyFont="1" applyFill="1" applyBorder="1" applyAlignment="1" applyProtection="1">
      <alignment vertical="top"/>
      <protection locked="0"/>
    </xf>
    <xf numFmtId="167" fontId="45" fillId="16" borderId="85" xfId="0" applyNumberFormat="1" applyFont="1" applyFill="1" applyBorder="1" applyAlignment="1" applyProtection="1">
      <alignment vertical="center"/>
    </xf>
    <xf numFmtId="167" fontId="45" fillId="16" borderId="86" xfId="0" applyNumberFormat="1" applyFont="1" applyFill="1" applyBorder="1" applyAlignment="1" applyProtection="1">
      <alignment vertical="center"/>
    </xf>
    <xf numFmtId="169" fontId="9" fillId="5" borderId="4" xfId="0" applyNumberFormat="1" applyFont="1" applyFill="1" applyBorder="1" applyAlignment="1" applyProtection="1">
      <alignment vertical="top"/>
    </xf>
    <xf numFmtId="0" fontId="16" fillId="10" borderId="68" xfId="0" applyFont="1" applyFill="1" applyBorder="1" applyAlignment="1" applyProtection="1">
      <alignment horizontal="center" vertical="center"/>
    </xf>
    <xf numFmtId="170" fontId="46" fillId="15" borderId="68" xfId="0" applyNumberFormat="1" applyFont="1" applyFill="1" applyBorder="1" applyAlignment="1" applyProtection="1">
      <alignment horizontal="right" vertical="center"/>
    </xf>
    <xf numFmtId="168" fontId="1" fillId="15" borderId="68" xfId="0" applyNumberFormat="1" applyFont="1" applyFill="1" applyBorder="1" applyAlignment="1" applyProtection="1">
      <alignment vertical="center"/>
    </xf>
    <xf numFmtId="170" fontId="46" fillId="16" borderId="68" xfId="0" applyNumberFormat="1" applyFont="1" applyFill="1" applyBorder="1" applyAlignment="1" applyProtection="1">
      <alignment horizontal="right" vertical="center"/>
    </xf>
    <xf numFmtId="168" fontId="1" fillId="16" borderId="68" xfId="0" applyNumberFormat="1" applyFont="1" applyFill="1" applyBorder="1" applyAlignment="1" applyProtection="1">
      <alignment vertical="center"/>
    </xf>
    <xf numFmtId="0" fontId="79" fillId="0" borderId="0" xfId="0" applyFont="1" applyAlignment="1"/>
    <xf numFmtId="0" fontId="80" fillId="0" borderId="0" xfId="0" applyFont="1"/>
    <xf numFmtId="0" fontId="9" fillId="5" borderId="1" xfId="0" applyFont="1" applyFill="1" applyBorder="1" applyAlignment="1">
      <alignment horizontal="left" vertical="top"/>
    </xf>
    <xf numFmtId="0" fontId="3" fillId="0" borderId="2" xfId="0" applyFont="1" applyBorder="1"/>
    <xf numFmtId="0" fontId="3" fillId="0" borderId="3" xfId="0" applyFont="1" applyBorder="1"/>
    <xf numFmtId="0" fontId="11" fillId="5" borderId="1" xfId="0" applyFont="1" applyFill="1" applyBorder="1" applyAlignment="1">
      <alignment horizontal="left" vertical="center" wrapText="1"/>
    </xf>
    <xf numFmtId="0" fontId="1" fillId="2" borderId="18" xfId="0" applyFont="1" applyFill="1" applyBorder="1" applyAlignment="1">
      <alignment horizontal="center"/>
    </xf>
    <xf numFmtId="0" fontId="3" fillId="0" borderId="19" xfId="0" applyFont="1" applyBorder="1"/>
    <xf numFmtId="0" fontId="3" fillId="0" borderId="20" xfId="0" applyFont="1" applyBorder="1"/>
    <xf numFmtId="0" fontId="9" fillId="5" borderId="10" xfId="0" applyFont="1" applyFill="1" applyBorder="1" applyAlignment="1">
      <alignment horizontal="left" vertical="top" wrapText="1"/>
    </xf>
    <xf numFmtId="0" fontId="3" fillId="0" borderId="15" xfId="0" applyFont="1" applyBorder="1"/>
    <xf numFmtId="0" fontId="3" fillId="0" borderId="11" xfId="0" applyFont="1" applyBorder="1"/>
    <xf numFmtId="0" fontId="3" fillId="0" borderId="13" xfId="0" applyFont="1" applyBorder="1"/>
    <xf numFmtId="0" fontId="3" fillId="0" borderId="16" xfId="0" applyFont="1" applyBorder="1"/>
    <xf numFmtId="0" fontId="3" fillId="0" borderId="14" xfId="0" applyFont="1" applyBorder="1"/>
    <xf numFmtId="0" fontId="11" fillId="5" borderId="10" xfId="0" applyFont="1" applyFill="1" applyBorder="1" applyAlignment="1">
      <alignment horizontal="left" vertical="center" wrapText="1"/>
    </xf>
    <xf numFmtId="0" fontId="11" fillId="5" borderId="10" xfId="0" applyFont="1" applyFill="1" applyBorder="1" applyAlignment="1">
      <alignment horizontal="left" vertical="center"/>
    </xf>
    <xf numFmtId="0" fontId="76" fillId="3" borderId="17"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3" fillId="0" borderId="6" xfId="0" applyFont="1" applyBorder="1"/>
    <xf numFmtId="0" fontId="3" fillId="0" borderId="7" xfId="0" applyFont="1" applyBorder="1"/>
    <xf numFmtId="0" fontId="9" fillId="2" borderId="9" xfId="0" applyFont="1" applyFill="1" applyBorder="1" applyAlignment="1">
      <alignment horizontal="left" vertical="center"/>
    </xf>
    <xf numFmtId="0" fontId="3" fillId="0" borderId="12" xfId="0" applyFont="1" applyBorder="1"/>
    <xf numFmtId="0" fontId="4" fillId="5" borderId="10" xfId="0" applyFont="1" applyFill="1" applyBorder="1" applyAlignment="1">
      <alignment horizontal="left" vertical="center" wrapText="1"/>
    </xf>
    <xf numFmtId="0" fontId="27" fillId="9" borderId="10" xfId="0" applyFont="1" applyFill="1" applyBorder="1" applyAlignment="1" applyProtection="1">
      <alignment horizontal="left" vertical="center" wrapText="1"/>
      <protection locked="0"/>
    </xf>
    <xf numFmtId="0" fontId="3" fillId="0" borderId="15" xfId="0" applyFont="1" applyBorder="1" applyProtection="1">
      <protection locked="0"/>
    </xf>
    <xf numFmtId="0" fontId="3" fillId="0" borderId="11" xfId="0" applyFont="1" applyBorder="1" applyProtection="1">
      <protection locked="0"/>
    </xf>
    <xf numFmtId="0" fontId="3" fillId="0" borderId="13" xfId="0" applyFont="1" applyBorder="1" applyProtection="1">
      <protection locked="0"/>
    </xf>
    <xf numFmtId="0" fontId="3" fillId="0" borderId="16" xfId="0" applyFont="1" applyBorder="1" applyProtection="1">
      <protection locked="0"/>
    </xf>
    <xf numFmtId="0" fontId="3" fillId="0" borderId="14" xfId="0" applyFont="1" applyBorder="1" applyProtection="1">
      <protection locked="0"/>
    </xf>
    <xf numFmtId="0" fontId="17" fillId="5" borderId="28" xfId="0" applyFont="1" applyFill="1" applyBorder="1" applyAlignment="1">
      <alignment horizontal="left" vertical="top" wrapText="1"/>
    </xf>
    <xf numFmtId="0" fontId="3" fillId="0" borderId="31" xfId="0" applyFont="1" applyBorder="1"/>
    <xf numFmtId="0" fontId="3" fillId="0" borderId="34" xfId="0" applyFont="1" applyBorder="1"/>
    <xf numFmtId="0" fontId="17" fillId="5" borderId="10" xfId="0" applyFont="1" applyFill="1" applyBorder="1" applyAlignment="1">
      <alignment horizontal="left" vertical="top" wrapText="1"/>
    </xf>
    <xf numFmtId="0" fontId="3" fillId="0" borderId="37" xfId="0" applyFont="1" applyBorder="1"/>
    <xf numFmtId="0" fontId="0" fillId="0" borderId="0" xfId="0" applyFont="1" applyAlignment="1"/>
    <xf numFmtId="0" fontId="3" fillId="0" borderId="38" xfId="0" applyFont="1" applyBorder="1"/>
    <xf numFmtId="0" fontId="9" fillId="6" borderId="22" xfId="0" applyFont="1" applyFill="1" applyBorder="1" applyAlignment="1" applyProtection="1">
      <alignment horizontal="left" vertical="top"/>
      <protection locked="0"/>
    </xf>
    <xf numFmtId="0" fontId="3" fillId="0" borderId="23" xfId="0" applyFont="1" applyBorder="1" applyProtection="1">
      <protection locked="0"/>
    </xf>
    <xf numFmtId="0" fontId="9" fillId="6" borderId="22" xfId="0" applyFont="1" applyFill="1" applyBorder="1" applyAlignment="1" applyProtection="1">
      <alignment horizontal="left" vertical="top" wrapText="1"/>
      <protection locked="0"/>
    </xf>
    <xf numFmtId="0" fontId="9" fillId="6" borderId="29" xfId="0" applyFont="1" applyFill="1" applyBorder="1" applyAlignment="1" applyProtection="1">
      <alignment horizontal="left" vertical="top" wrapText="1"/>
      <protection locked="0"/>
    </xf>
    <xf numFmtId="0" fontId="3" fillId="0" borderId="30" xfId="0" applyFont="1" applyBorder="1" applyProtection="1">
      <protection locked="0"/>
    </xf>
    <xf numFmtId="0" fontId="3" fillId="0" borderId="32" xfId="0" applyFont="1" applyBorder="1" applyProtection="1">
      <protection locked="0"/>
    </xf>
    <xf numFmtId="0" fontId="3" fillId="0" borderId="33" xfId="0" applyFont="1" applyBorder="1" applyProtection="1">
      <protection locked="0"/>
    </xf>
    <xf numFmtId="0" fontId="3" fillId="0" borderId="35" xfId="0" applyFont="1" applyBorder="1" applyProtection="1">
      <protection locked="0"/>
    </xf>
    <xf numFmtId="0" fontId="3" fillId="0" borderId="36" xfId="0" applyFont="1" applyBorder="1" applyProtection="1">
      <protection locked="0"/>
    </xf>
    <xf numFmtId="0" fontId="9" fillId="6" borderId="22" xfId="0" applyFont="1" applyFill="1" applyBorder="1" applyAlignment="1" applyProtection="1">
      <alignment horizontal="left" vertical="center"/>
      <protection locked="0"/>
    </xf>
    <xf numFmtId="0" fontId="10" fillId="5" borderId="28" xfId="0" applyFont="1" applyFill="1" applyBorder="1" applyAlignment="1">
      <alignment horizontal="left" vertical="center" wrapText="1"/>
    </xf>
    <xf numFmtId="0" fontId="9" fillId="9" borderId="22" xfId="0" applyFont="1" applyFill="1" applyBorder="1" applyAlignment="1">
      <alignment horizontal="left" vertical="top" wrapText="1"/>
    </xf>
    <xf numFmtId="0" fontId="3" fillId="0" borderId="27" xfId="0" applyFont="1" applyBorder="1"/>
    <xf numFmtId="0" fontId="3" fillId="0" borderId="23" xfId="0" applyFont="1" applyBorder="1"/>
    <xf numFmtId="0" fontId="3" fillId="0" borderId="27" xfId="0" applyFont="1" applyBorder="1" applyProtection="1">
      <protection locked="0"/>
    </xf>
    <xf numFmtId="0" fontId="77" fillId="6" borderId="22" xfId="0" applyFont="1" applyFill="1" applyBorder="1" applyAlignment="1" applyProtection="1">
      <alignment horizontal="left" vertical="center"/>
      <protection locked="0"/>
    </xf>
    <xf numFmtId="0" fontId="17" fillId="5" borderId="1" xfId="0" applyFont="1" applyFill="1" applyBorder="1" applyAlignment="1">
      <alignment horizontal="left" vertical="top" wrapText="1"/>
    </xf>
    <xf numFmtId="0" fontId="9" fillId="5" borderId="22" xfId="0" applyFont="1" applyFill="1" applyBorder="1" applyAlignment="1" applyProtection="1">
      <alignment horizontal="left" vertical="top" wrapText="1"/>
      <protection locked="0"/>
    </xf>
    <xf numFmtId="0" fontId="9" fillId="7" borderId="22" xfId="0" applyFont="1" applyFill="1" applyBorder="1" applyAlignment="1">
      <alignment horizontal="left" vertical="center"/>
    </xf>
    <xf numFmtId="0" fontId="9" fillId="7" borderId="22" xfId="0" applyFont="1" applyFill="1" applyBorder="1" applyAlignment="1">
      <alignment horizontal="left" vertical="center" wrapText="1"/>
    </xf>
    <xf numFmtId="0" fontId="11" fillId="5" borderId="24" xfId="0" applyFont="1" applyFill="1" applyBorder="1" applyAlignment="1">
      <alignment horizontal="left" vertical="center"/>
    </xf>
    <xf numFmtId="0" fontId="17" fillId="5" borderId="10" xfId="0" applyFont="1" applyFill="1" applyBorder="1" applyAlignment="1">
      <alignment horizontal="left" vertical="center" wrapText="1"/>
    </xf>
    <xf numFmtId="0" fontId="3" fillId="0" borderId="21" xfId="0" applyFont="1" applyBorder="1"/>
    <xf numFmtId="0" fontId="15" fillId="0" borderId="0" xfId="0" applyFont="1" applyAlignment="1">
      <alignment horizontal="right"/>
    </xf>
    <xf numFmtId="49" fontId="9" fillId="6" borderId="22" xfId="0" applyNumberFormat="1" applyFont="1" applyFill="1" applyBorder="1" applyAlignment="1" applyProtection="1">
      <alignment horizontal="left" vertical="top"/>
      <protection locked="0"/>
    </xf>
    <xf numFmtId="0" fontId="6" fillId="2" borderId="43" xfId="0" applyFont="1" applyFill="1" applyBorder="1" applyAlignment="1">
      <alignment horizontal="left" vertical="top" wrapText="1"/>
    </xf>
    <xf numFmtId="0" fontId="3" fillId="0" borderId="44" xfId="0" applyFont="1" applyBorder="1"/>
    <xf numFmtId="0" fontId="3" fillId="0" borderId="45" xfId="0" applyFont="1" applyBorder="1"/>
    <xf numFmtId="0" fontId="18" fillId="5" borderId="1" xfId="0" applyFont="1" applyFill="1" applyBorder="1" applyAlignment="1">
      <alignment horizontal="left" vertical="top" wrapText="1"/>
    </xf>
    <xf numFmtId="0" fontId="14" fillId="2" borderId="1" xfId="0" applyFont="1" applyFill="1" applyBorder="1" applyAlignment="1">
      <alignment horizontal="right"/>
    </xf>
    <xf numFmtId="0" fontId="15" fillId="0" borderId="0" xfId="0" applyFont="1" applyAlignment="1">
      <alignment horizontal="right" vertical="center"/>
    </xf>
    <xf numFmtId="0" fontId="75" fillId="0" borderId="0" xfId="0" applyFont="1" applyAlignment="1">
      <alignment horizontal="left" vertical="center" wrapText="1"/>
    </xf>
    <xf numFmtId="0" fontId="18" fillId="0" borderId="0" xfId="0" applyFont="1" applyAlignment="1">
      <alignment horizontal="left" vertical="top" wrapText="1"/>
    </xf>
    <xf numFmtId="0" fontId="4" fillId="5" borderId="28" xfId="0" applyFont="1" applyFill="1" applyBorder="1" applyAlignment="1">
      <alignment horizontal="right" vertical="top" wrapText="1"/>
    </xf>
    <xf numFmtId="9" fontId="9" fillId="6" borderId="9" xfId="0" applyNumberFormat="1" applyFont="1" applyFill="1" applyBorder="1" applyAlignment="1" applyProtection="1">
      <alignment horizontal="left" vertical="top" wrapText="1"/>
      <protection locked="0"/>
    </xf>
    <xf numFmtId="0" fontId="3" fillId="0" borderId="12" xfId="0" applyFont="1" applyBorder="1" applyProtection="1">
      <protection locked="0"/>
    </xf>
    <xf numFmtId="0" fontId="9" fillId="6" borderId="9" xfId="0" applyFont="1" applyFill="1" applyBorder="1" applyAlignment="1" applyProtection="1">
      <alignment horizontal="left" vertical="top" wrapText="1"/>
      <protection locked="0"/>
    </xf>
    <xf numFmtId="0" fontId="3" fillId="0" borderId="58" xfId="0" applyFont="1" applyBorder="1" applyProtection="1">
      <protection locked="0"/>
    </xf>
    <xf numFmtId="0" fontId="1" fillId="2" borderId="28" xfId="0" applyFont="1" applyFill="1" applyBorder="1"/>
    <xf numFmtId="0" fontId="10" fillId="5" borderId="28" xfId="0" applyFont="1" applyFill="1" applyBorder="1" applyAlignment="1">
      <alignment vertical="center" wrapText="1"/>
    </xf>
    <xf numFmtId="0" fontId="1" fillId="5" borderId="56" xfId="0" applyFont="1" applyFill="1" applyBorder="1" applyProtection="1">
      <protection locked="0"/>
    </xf>
    <xf numFmtId="0" fontId="3" fillId="0" borderId="57" xfId="0" applyFont="1" applyBorder="1" applyProtection="1">
      <protection locked="0"/>
    </xf>
    <xf numFmtId="0" fontId="5" fillId="3" borderId="1" xfId="0" applyFont="1" applyFill="1" applyBorder="1" applyAlignment="1">
      <alignment horizontal="left" vertical="center" wrapText="1"/>
    </xf>
    <xf numFmtId="0" fontId="34" fillId="0" borderId="0" xfId="0" applyFont="1" applyAlignment="1">
      <alignment horizontal="left" vertical="center" wrapText="1"/>
    </xf>
    <xf numFmtId="0" fontId="3" fillId="0" borderId="47" xfId="0" applyFont="1" applyBorder="1"/>
    <xf numFmtId="0" fontId="50" fillId="11" borderId="101" xfId="0" applyFont="1" applyFill="1" applyBorder="1" applyAlignment="1">
      <alignment horizontal="left" vertical="center"/>
    </xf>
    <xf numFmtId="0" fontId="3" fillId="0" borderId="102" xfId="0" applyFont="1" applyBorder="1"/>
    <xf numFmtId="0" fontId="11" fillId="5" borderId="10" xfId="0" applyFont="1" applyFill="1" applyBorder="1" applyAlignment="1">
      <alignment horizontal="left" vertical="top" wrapText="1"/>
    </xf>
    <xf numFmtId="0" fontId="11" fillId="5" borderId="95" xfId="0" applyFont="1" applyFill="1" applyBorder="1" applyAlignment="1">
      <alignment horizontal="left" vertical="center" wrapText="1"/>
    </xf>
    <xf numFmtId="0" fontId="49" fillId="5" borderId="1" xfId="0" applyFont="1" applyFill="1" applyBorder="1" applyAlignment="1">
      <alignment horizontal="left" vertical="top" wrapText="1"/>
    </xf>
    <xf numFmtId="0" fontId="53" fillId="5" borderId="106" xfId="0" applyFont="1" applyFill="1" applyBorder="1" applyAlignment="1">
      <alignment horizontal="left" vertical="top" wrapText="1"/>
    </xf>
    <xf numFmtId="0" fontId="3" fillId="0" borderId="107" xfId="0" applyFont="1" applyBorder="1"/>
    <xf numFmtId="0" fontId="45" fillId="16" borderId="81" xfId="0" applyFont="1" applyFill="1" applyBorder="1" applyAlignment="1">
      <alignment horizontal="left" vertical="center" wrapText="1"/>
    </xf>
    <xf numFmtId="0" fontId="3" fillId="0" borderId="82" xfId="0" applyFont="1" applyBorder="1"/>
    <xf numFmtId="0" fontId="45" fillId="15" borderId="81" xfId="0" applyFont="1" applyFill="1" applyBorder="1" applyAlignment="1">
      <alignment horizontal="left" vertical="center"/>
    </xf>
    <xf numFmtId="0" fontId="11" fillId="5" borderId="78" xfId="0" applyFont="1" applyFill="1" applyBorder="1" applyAlignment="1">
      <alignment horizontal="left" vertical="center" wrapText="1"/>
    </xf>
    <xf numFmtId="0" fontId="3" fillId="0" borderId="105" xfId="0" applyFont="1" applyBorder="1"/>
    <xf numFmtId="0" fontId="3" fillId="0" borderId="79" xfId="0" applyFont="1" applyBorder="1"/>
    <xf numFmtId="0" fontId="51" fillId="5" borderId="10" xfId="0" applyFont="1" applyFill="1" applyBorder="1" applyAlignment="1">
      <alignment horizontal="left" vertical="top" wrapText="1"/>
    </xf>
    <xf numFmtId="0" fontId="16" fillId="10" borderId="78" xfId="0" applyFont="1" applyFill="1" applyBorder="1" applyAlignment="1">
      <alignment horizontal="center" vertical="center"/>
    </xf>
    <xf numFmtId="0" fontId="45" fillId="15" borderId="81" xfId="0" applyFont="1" applyFill="1" applyBorder="1" applyAlignment="1">
      <alignment horizontal="left" vertical="center" wrapText="1"/>
    </xf>
    <xf numFmtId="0" fontId="10" fillId="5" borderId="95" xfId="0" applyFont="1" applyFill="1" applyBorder="1" applyAlignment="1">
      <alignment horizontal="left" vertical="top" wrapText="1"/>
    </xf>
    <xf numFmtId="0" fontId="45" fillId="16" borderId="78" xfId="0" applyFont="1" applyFill="1" applyBorder="1" applyAlignment="1">
      <alignment horizontal="left" vertical="center"/>
    </xf>
    <xf numFmtId="0" fontId="45" fillId="15" borderId="95" xfId="0" applyFont="1" applyFill="1" applyBorder="1" applyAlignment="1">
      <alignment horizontal="left" vertical="center"/>
    </xf>
    <xf numFmtId="0" fontId="3" fillId="0" borderId="96" xfId="0" applyFont="1" applyBorder="1"/>
    <xf numFmtId="0" fontId="45" fillId="16" borderId="81" xfId="0" applyFont="1" applyFill="1" applyBorder="1" applyAlignment="1">
      <alignment horizontal="left" vertical="center"/>
    </xf>
    <xf numFmtId="0" fontId="47" fillId="5" borderId="1" xfId="0" applyFont="1" applyFill="1" applyBorder="1" applyAlignment="1">
      <alignment horizontal="left" vertical="top" wrapText="1"/>
    </xf>
    <xf numFmtId="0" fontId="38"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45" fillId="15" borderId="78" xfId="0" applyFont="1" applyFill="1" applyBorder="1" applyAlignment="1">
      <alignment horizontal="left" vertical="center"/>
    </xf>
    <xf numFmtId="0" fontId="38" fillId="5" borderId="28" xfId="0" applyFont="1" applyFill="1" applyBorder="1" applyAlignment="1">
      <alignment horizontal="left" vertical="top" wrapText="1"/>
    </xf>
    <xf numFmtId="0" fontId="43" fillId="5" borderId="1" xfId="0" applyFont="1" applyFill="1" applyBorder="1" applyAlignment="1">
      <alignment horizontal="left" vertical="center"/>
    </xf>
    <xf numFmtId="0" fontId="16" fillId="3" borderId="5" xfId="0" applyFont="1" applyFill="1" applyBorder="1" applyAlignment="1">
      <alignment horizontal="left" vertical="center"/>
    </xf>
    <xf numFmtId="0" fontId="10" fillId="5" borderId="1" xfId="0" applyFont="1" applyFill="1" applyBorder="1" applyAlignment="1">
      <alignment horizontal="left" vertical="top" wrapText="1"/>
    </xf>
    <xf numFmtId="0" fontId="9" fillId="6" borderId="9" xfId="0" applyFont="1" applyFill="1" applyBorder="1" applyAlignment="1" applyProtection="1">
      <alignment horizontal="left" vertical="center" wrapText="1"/>
      <protection locked="0"/>
    </xf>
    <xf numFmtId="0" fontId="10" fillId="5" borderId="62" xfId="0" applyFont="1" applyFill="1" applyBorder="1" applyAlignment="1" applyProtection="1">
      <alignment horizontal="left" vertical="center"/>
      <protection locked="0"/>
    </xf>
    <xf numFmtId="0" fontId="3" fillId="0" borderId="63" xfId="0" applyFont="1" applyBorder="1" applyProtection="1">
      <protection locked="0"/>
    </xf>
    <xf numFmtId="0" fontId="39" fillId="5" borderId="1" xfId="0" applyFont="1" applyFill="1" applyBorder="1" applyAlignment="1">
      <alignment horizontal="left" vertical="top" wrapText="1"/>
    </xf>
    <xf numFmtId="0" fontId="2" fillId="2" borderId="59" xfId="0" applyFont="1" applyFill="1" applyBorder="1" applyAlignment="1">
      <alignment horizontal="left" vertical="center" wrapText="1"/>
    </xf>
    <xf numFmtId="0" fontId="3" fillId="0" borderId="60" xfId="0" applyFont="1" applyBorder="1"/>
    <xf numFmtId="0" fontId="3" fillId="0" borderId="61" xfId="0" applyFont="1" applyBorder="1"/>
    <xf numFmtId="0" fontId="4" fillId="0" borderId="0" xfId="0" applyFont="1" applyAlignment="1" applyProtection="1">
      <alignment horizontal="left" vertical="center"/>
    </xf>
    <xf numFmtId="0" fontId="0" fillId="0" borderId="0" xfId="0" applyFont="1" applyAlignment="1" applyProtection="1"/>
    <xf numFmtId="0" fontId="9" fillId="2" borderId="1" xfId="0" applyFont="1" applyFill="1" applyBorder="1" applyAlignment="1" applyProtection="1">
      <alignment vertical="top" wrapText="1"/>
    </xf>
    <xf numFmtId="0" fontId="3" fillId="0" borderId="2" xfId="0" applyFont="1" applyBorder="1" applyProtection="1"/>
    <xf numFmtId="0" fontId="3" fillId="0" borderId="3" xfId="0" applyFont="1" applyBorder="1" applyProtection="1"/>
    <xf numFmtId="0" fontId="9" fillId="5" borderId="1" xfId="0" applyFont="1" applyFill="1" applyBorder="1" applyAlignment="1" applyProtection="1">
      <alignment horizontal="left" vertical="center"/>
    </xf>
    <xf numFmtId="168" fontId="45" fillId="13" borderId="112" xfId="0" applyNumberFormat="1" applyFont="1" applyFill="1" applyBorder="1" applyAlignment="1">
      <alignment horizontal="right" vertical="center"/>
    </xf>
    <xf numFmtId="0" fontId="3" fillId="0" borderId="115" xfId="0" applyFont="1" applyBorder="1"/>
    <xf numFmtId="168" fontId="52" fillId="18" borderId="113" xfId="0" applyNumberFormat="1" applyFont="1" applyFill="1" applyBorder="1" applyAlignment="1">
      <alignment horizontal="right" vertical="center"/>
    </xf>
    <xf numFmtId="0" fontId="3" fillId="0" borderId="116" xfId="0" applyFont="1" applyBorder="1"/>
    <xf numFmtId="0" fontId="3" fillId="0" borderId="121" xfId="0" applyFont="1" applyBorder="1"/>
    <xf numFmtId="0" fontId="18" fillId="5" borderId="28" xfId="0" applyFont="1" applyFill="1" applyBorder="1" applyAlignment="1">
      <alignment horizontal="left" vertical="top" wrapText="1"/>
    </xf>
    <xf numFmtId="0" fontId="1" fillId="13" borderId="111" xfId="0" applyFont="1" applyFill="1" applyBorder="1" applyAlignment="1">
      <alignment horizontal="right" vertical="center"/>
    </xf>
    <xf numFmtId="0" fontId="3" fillId="0" borderId="114" xfId="0" applyFont="1" applyBorder="1"/>
    <xf numFmtId="0" fontId="49" fillId="5" borderId="10" xfId="0" applyFont="1" applyFill="1" applyBorder="1" applyAlignment="1">
      <alignment horizontal="left" vertical="top" wrapText="1"/>
    </xf>
    <xf numFmtId="0" fontId="16" fillId="5" borderId="1" xfId="0" applyFont="1" applyFill="1" applyBorder="1" applyAlignment="1">
      <alignment horizontal="left" vertical="center"/>
    </xf>
    <xf numFmtId="0" fontId="55" fillId="5" borderId="1" xfId="0" applyFont="1" applyFill="1" applyBorder="1" applyAlignment="1">
      <alignment horizontal="left" vertical="top" wrapText="1"/>
    </xf>
    <xf numFmtId="0" fontId="4" fillId="0" borderId="0" xfId="0" applyFont="1" applyAlignment="1">
      <alignment horizontal="left" vertical="center"/>
    </xf>
    <xf numFmtId="0" fontId="9" fillId="2" borderId="1" xfId="0" applyFont="1" applyFill="1" applyBorder="1" applyAlignment="1">
      <alignment vertical="top" wrapText="1"/>
    </xf>
    <xf numFmtId="0" fontId="9" fillId="5" borderId="1" xfId="0" applyFont="1" applyFill="1" applyBorder="1" applyAlignment="1">
      <alignment horizontal="left" vertical="center"/>
    </xf>
    <xf numFmtId="0" fontId="10" fillId="5" borderId="62" xfId="0" applyFont="1" applyFill="1" applyBorder="1" applyAlignment="1">
      <alignment horizontal="left" vertical="center"/>
    </xf>
    <xf numFmtId="0" fontId="3" fillId="0" borderId="63" xfId="0" applyFont="1" applyBorder="1"/>
    <xf numFmtId="0" fontId="53" fillId="5" borderId="95" xfId="0" applyFont="1" applyFill="1" applyBorder="1" applyAlignment="1">
      <alignment horizontal="left" vertical="top" wrapText="1"/>
    </xf>
    <xf numFmtId="0" fontId="40" fillId="5" borderId="1" xfId="0" applyFont="1" applyFill="1" applyBorder="1" applyAlignment="1">
      <alignment horizontal="left" vertical="top" wrapText="1"/>
    </xf>
    <xf numFmtId="0" fontId="11" fillId="5" borderId="10" xfId="0" applyFont="1" applyFill="1" applyBorder="1" applyAlignment="1">
      <alignment horizontal="left" vertical="top"/>
    </xf>
    <xf numFmtId="0" fontId="14" fillId="2" borderId="129" xfId="0" applyFont="1" applyFill="1" applyBorder="1" applyAlignment="1">
      <alignment horizontal="right"/>
    </xf>
    <xf numFmtId="0" fontId="5" fillId="3" borderId="1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8" fillId="0" borderId="0" xfId="0" applyFont="1" applyAlignment="1">
      <alignment horizontal="left"/>
    </xf>
  </cellXfs>
  <cellStyles count="1">
    <cellStyle name="Normální" xfId="0" builtinId="0"/>
  </cellStyles>
  <dxfs count="117">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3076575</xdr:colOff>
      <xdr:row>54</xdr:row>
      <xdr:rowOff>47625</xdr:rowOff>
    </xdr:from>
    <xdr:ext cx="571500" cy="3333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5013" y="3618075"/>
          <a:ext cx="56197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1704975</xdr:colOff>
      <xdr:row>118</xdr:row>
      <xdr:rowOff>76200</xdr:rowOff>
    </xdr:from>
    <xdr:ext cx="609600"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45963" y="3608550"/>
          <a:ext cx="6000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2.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2.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2.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2.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1476375</xdr:colOff>
      <xdr:row>140</xdr:row>
      <xdr:rowOff>28575</xdr:rowOff>
    </xdr:from>
    <xdr:ext cx="666750" cy="3429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2.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91</xdr:row>
      <xdr:rowOff>57150</xdr:rowOff>
    </xdr:from>
    <xdr:ext cx="228600" cy="200025"/>
    <xdr:pic>
      <xdr:nvPicPr>
        <xdr:cNvPr id="5" name="image2.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132</xdr:row>
      <xdr:rowOff>104775</xdr:rowOff>
    </xdr:from>
    <xdr:ext cx="247650" cy="247650"/>
    <xdr:pic>
      <xdr:nvPicPr>
        <xdr:cNvPr id="6" name="image3.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2.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101</xdr:row>
      <xdr:rowOff>0</xdr:rowOff>
    </xdr:from>
    <xdr:ext cx="190500" cy="190500"/>
    <xdr:pic>
      <xdr:nvPicPr>
        <xdr:cNvPr id="9" name="image2.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120</xdr:row>
      <xdr:rowOff>0</xdr:rowOff>
    </xdr:from>
    <xdr:ext cx="190500" cy="190500"/>
    <xdr:pic>
      <xdr:nvPicPr>
        <xdr:cNvPr id="10" name="image2.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2781300</xdr:colOff>
      <xdr:row>103</xdr:row>
      <xdr:rowOff>0</xdr:rowOff>
    </xdr:from>
    <xdr:ext cx="581025" cy="333375"/>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2.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2.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2.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2.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2.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2886075</xdr:colOff>
      <xdr:row>100</xdr:row>
      <xdr:rowOff>447675</xdr:rowOff>
    </xdr:from>
    <xdr:ext cx="581025" cy="3429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0250" y="3613313"/>
          <a:ext cx="571500"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2.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2.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2.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2.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2.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2886075</xdr:colOff>
      <xdr:row>102</xdr:row>
      <xdr:rowOff>57150</xdr:rowOff>
    </xdr:from>
    <xdr:ext cx="581025" cy="3333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2.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2.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2.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2.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2.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11</xdr:col>
      <xdr:colOff>314325</xdr:colOff>
      <xdr:row>65</xdr:row>
      <xdr:rowOff>19050</xdr:rowOff>
    </xdr:from>
    <xdr:ext cx="666750" cy="342900"/>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2.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16</xdr:col>
      <xdr:colOff>0</xdr:colOff>
      <xdr:row>55</xdr:row>
      <xdr:rowOff>0</xdr:rowOff>
    </xdr:from>
    <xdr:ext cx="647700" cy="3429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26913" y="3613313"/>
          <a:ext cx="63817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0</xdr:col>
      <xdr:colOff>114300</xdr:colOff>
      <xdr:row>7</xdr:row>
      <xdr:rowOff>0</xdr:rowOff>
    </xdr:from>
    <xdr:ext cx="228600" cy="219075"/>
    <xdr:pic>
      <xdr:nvPicPr>
        <xdr:cNvPr id="2" name="image2.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1714500</xdr:colOff>
      <xdr:row>117</xdr:row>
      <xdr:rowOff>85725</xdr:rowOff>
    </xdr:from>
    <xdr:ext cx="1562100" cy="352425"/>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69713" y="3608550"/>
          <a:ext cx="15525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2.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2.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2.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2.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2.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2.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2.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2.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1657350</xdr:colOff>
      <xdr:row>117</xdr:row>
      <xdr:rowOff>38100</xdr:rowOff>
    </xdr:from>
    <xdr:ext cx="628650" cy="342900"/>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36438" y="3613313"/>
          <a:ext cx="6191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10</xdr:col>
      <xdr:colOff>0</xdr:colOff>
      <xdr:row>1</xdr:row>
      <xdr:rowOff>180975</xdr:rowOff>
    </xdr:from>
    <xdr:ext cx="59055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2.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2.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2.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2.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legal-content/CS/TXT/PDF/?uri=CELEX:52021XC0218(01)&amp;from=EN"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starfos.tacr.cz/cs"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www.isvavai.cz/" TargetMode="External"/><Relationship Id="rId5" Type="http://schemas.openxmlformats.org/officeDocument/2006/relationships/hyperlink" Target="https://www.tacr.cz/dokums_raw/cofundy/190807_podnik_v_obtizich.pdf"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5" Type="http://schemas.openxmlformats.org/officeDocument/2006/relationships/drawing" Target="../drawings/drawing6.xml"/><Relationship Id="rId4" Type="http://schemas.openxmlformats.org/officeDocument/2006/relationships/hyperlink" Target="https://www.tacr.cz/wp-content/uploads/documents/2019/12/02/1575282894_definice_druhu_vysledku.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1"/>
  <sheetViews>
    <sheetView showGridLines="0" workbookViewId="0">
      <selection activeCell="B3" sqref="B3:D3"/>
    </sheetView>
  </sheetViews>
  <sheetFormatPr defaultColWidth="14.44140625" defaultRowHeight="15" customHeight="1"/>
  <cols>
    <col min="1" max="1" width="5.5546875" customWidth="1"/>
    <col min="2" max="2" width="39.6640625" customWidth="1"/>
    <col min="3" max="3" width="2.88671875" customWidth="1"/>
    <col min="4" max="4" width="81.44140625" customWidth="1"/>
    <col min="5" max="5" width="54.5546875" customWidth="1"/>
    <col min="6" max="6" width="17" customWidth="1"/>
    <col min="7" max="7" width="15.109375" customWidth="1"/>
    <col min="8" max="8" width="14.5546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36" customHeight="1">
      <c r="A3" s="1"/>
      <c r="B3" s="437" t="s">
        <v>1373</v>
      </c>
      <c r="C3" s="420"/>
      <c r="D3" s="421"/>
      <c r="E3" s="2"/>
      <c r="F3" s="1"/>
      <c r="G3" s="1"/>
      <c r="H3" s="1"/>
      <c r="I3" s="1"/>
      <c r="J3" s="1"/>
      <c r="K3" s="1"/>
      <c r="L3" s="1"/>
      <c r="M3" s="1"/>
      <c r="N3" s="1"/>
      <c r="O3" s="1"/>
      <c r="P3" s="1"/>
      <c r="Q3" s="1"/>
      <c r="R3" s="1"/>
      <c r="S3" s="1"/>
      <c r="T3" s="1"/>
      <c r="U3" s="1"/>
      <c r="V3" s="1"/>
      <c r="W3" s="1"/>
      <c r="X3" s="1"/>
      <c r="Y3" s="1"/>
      <c r="Z3" s="1"/>
    </row>
    <row r="4" spans="1:26" ht="15.75" customHeight="1">
      <c r="A4" s="1"/>
      <c r="B4" s="1"/>
      <c r="C4" s="1"/>
      <c r="D4" s="1"/>
      <c r="E4" s="1"/>
      <c r="F4" s="1"/>
      <c r="G4" s="1"/>
      <c r="H4" s="1"/>
      <c r="I4" s="1"/>
      <c r="J4" s="1"/>
      <c r="K4" s="1"/>
      <c r="L4" s="1"/>
      <c r="M4" s="1"/>
      <c r="N4" s="1"/>
      <c r="O4" s="1"/>
      <c r="P4" s="1"/>
      <c r="Q4" s="1"/>
      <c r="R4" s="1"/>
      <c r="S4" s="1"/>
      <c r="T4" s="1"/>
      <c r="U4" s="1"/>
      <c r="V4" s="1"/>
      <c r="W4" s="1"/>
      <c r="X4" s="1"/>
      <c r="Y4" s="1"/>
      <c r="Z4" s="1"/>
    </row>
    <row r="5" spans="1:26" ht="21.75" customHeight="1">
      <c r="A5" s="1"/>
      <c r="B5" s="438" t="s">
        <v>0</v>
      </c>
      <c r="C5" s="439"/>
      <c r="D5" s="439"/>
      <c r="E5" s="440"/>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41" t="s">
        <v>4</v>
      </c>
      <c r="C14" s="18"/>
      <c r="D14" s="443"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EPSILON.</v>
      </c>
      <c r="E14" s="428"/>
      <c r="F14" s="10"/>
      <c r="G14" s="7"/>
      <c r="H14" s="1"/>
      <c r="I14" s="1"/>
      <c r="J14" s="1"/>
      <c r="K14" s="1"/>
      <c r="L14" s="1"/>
      <c r="M14" s="1"/>
      <c r="N14" s="1"/>
      <c r="O14" s="1"/>
      <c r="P14" s="1"/>
      <c r="Q14" s="1"/>
      <c r="R14" s="1"/>
      <c r="S14" s="1"/>
      <c r="T14" s="1"/>
      <c r="U14" s="1"/>
      <c r="V14" s="1"/>
      <c r="W14" s="1"/>
      <c r="X14" s="1"/>
      <c r="Y14" s="1"/>
      <c r="Z14" s="1"/>
    </row>
    <row r="15" spans="1:26" ht="13.8">
      <c r="A15" s="1"/>
      <c r="B15" s="442"/>
      <c r="C15" s="14"/>
      <c r="D15" s="429"/>
      <c r="E15" s="431"/>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41" t="s">
        <v>5</v>
      </c>
      <c r="C17" s="14"/>
      <c r="D17" s="443" t="s">
        <v>6</v>
      </c>
      <c r="E17" s="428"/>
      <c r="F17" s="10"/>
      <c r="G17" s="7"/>
      <c r="H17" s="1"/>
      <c r="I17" s="1"/>
      <c r="J17" s="1"/>
      <c r="K17" s="1"/>
      <c r="L17" s="1"/>
      <c r="M17" s="1"/>
      <c r="N17" s="1"/>
      <c r="O17" s="1"/>
      <c r="P17" s="1"/>
      <c r="Q17" s="1"/>
      <c r="R17" s="1"/>
      <c r="S17" s="1"/>
      <c r="T17" s="1"/>
      <c r="U17" s="1"/>
      <c r="V17" s="1"/>
      <c r="W17" s="1"/>
      <c r="X17" s="1"/>
      <c r="Y17" s="1"/>
      <c r="Z17" s="1"/>
    </row>
    <row r="18" spans="1:26" ht="36" customHeight="1">
      <c r="A18" s="1"/>
      <c r="B18" s="442"/>
      <c r="C18" s="14"/>
      <c r="D18" s="429"/>
      <c r="E18" s="431"/>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19" t="s">
        <v>7</v>
      </c>
      <c r="C21" s="420"/>
      <c r="D21" s="420"/>
      <c r="E21" s="421"/>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26" t="s">
        <v>1370</v>
      </c>
      <c r="C23" s="427"/>
      <c r="D23" s="427"/>
      <c r="E23" s="428"/>
      <c r="F23" s="19"/>
      <c r="G23" s="7"/>
      <c r="H23" s="1"/>
      <c r="I23" s="1"/>
      <c r="J23" s="1"/>
      <c r="K23" s="1"/>
      <c r="L23" s="1"/>
      <c r="M23" s="1"/>
      <c r="N23" s="1"/>
      <c r="O23" s="1"/>
      <c r="P23" s="1"/>
      <c r="Q23" s="1"/>
      <c r="R23" s="1"/>
      <c r="S23" s="1"/>
      <c r="T23" s="1"/>
      <c r="U23" s="1"/>
      <c r="V23" s="1"/>
      <c r="W23" s="1"/>
      <c r="X23" s="1"/>
      <c r="Y23" s="1"/>
      <c r="Z23" s="1"/>
    </row>
    <row r="24" spans="1:26" ht="15.75" customHeight="1">
      <c r="A24" s="1"/>
      <c r="B24" s="429"/>
      <c r="C24" s="430"/>
      <c r="D24" s="430"/>
      <c r="E24" s="431"/>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32" t="s">
        <v>8</v>
      </c>
      <c r="C27" s="427"/>
      <c r="D27" s="427"/>
      <c r="E27" s="428"/>
      <c r="F27" s="10"/>
      <c r="G27" s="7"/>
      <c r="H27" s="1"/>
      <c r="I27" s="1"/>
      <c r="J27" s="1"/>
      <c r="K27" s="1"/>
      <c r="L27" s="1"/>
      <c r="M27" s="1"/>
      <c r="N27" s="1"/>
      <c r="O27" s="1"/>
      <c r="P27" s="1"/>
      <c r="Q27" s="1"/>
      <c r="R27" s="1"/>
      <c r="S27" s="1"/>
      <c r="T27" s="1"/>
      <c r="U27" s="1"/>
      <c r="V27" s="1"/>
      <c r="W27" s="1"/>
      <c r="X27" s="1"/>
      <c r="Y27" s="1"/>
      <c r="Z27" s="1"/>
    </row>
    <row r="28" spans="1:26" ht="15" customHeight="1">
      <c r="A28" s="1"/>
      <c r="B28" s="429"/>
      <c r="C28" s="430"/>
      <c r="D28" s="430"/>
      <c r="E28" s="431"/>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33" t="s">
        <v>9</v>
      </c>
      <c r="C30" s="427"/>
      <c r="D30" s="427"/>
      <c r="E30" s="428"/>
      <c r="F30" s="10"/>
      <c r="G30" s="7"/>
      <c r="H30" s="1"/>
      <c r="I30" s="1"/>
      <c r="J30" s="1"/>
      <c r="K30" s="1"/>
      <c r="L30" s="1"/>
      <c r="M30" s="1"/>
      <c r="N30" s="1"/>
      <c r="O30" s="1"/>
      <c r="P30" s="1"/>
      <c r="Q30" s="1"/>
      <c r="R30" s="1"/>
      <c r="S30" s="1"/>
      <c r="T30" s="1"/>
      <c r="U30" s="1"/>
      <c r="V30" s="1"/>
      <c r="W30" s="1"/>
      <c r="X30" s="1"/>
      <c r="Y30" s="1"/>
      <c r="Z30" s="1"/>
    </row>
    <row r="31" spans="1:26" ht="15" customHeight="1">
      <c r="A31" s="1"/>
      <c r="B31" s="429"/>
      <c r="C31" s="430"/>
      <c r="D31" s="430"/>
      <c r="E31" s="431"/>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34" t="s">
        <v>1350</v>
      </c>
      <c r="C33" s="420"/>
      <c r="D33" s="420"/>
      <c r="E33" s="421"/>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10</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11</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28" t="s">
        <v>1372</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435" t="s">
        <v>12</v>
      </c>
      <c r="C42" s="420"/>
      <c r="D42" s="420"/>
      <c r="E42" s="421"/>
      <c r="F42" s="27"/>
      <c r="G42" s="1"/>
      <c r="H42" s="1"/>
      <c r="I42" s="1"/>
      <c r="J42" s="1"/>
      <c r="K42" s="1"/>
      <c r="L42" s="1"/>
      <c r="M42" s="1"/>
      <c r="N42" s="1"/>
      <c r="O42" s="1"/>
      <c r="P42" s="1"/>
      <c r="Q42" s="1"/>
      <c r="R42" s="1"/>
      <c r="S42" s="1"/>
      <c r="T42" s="1"/>
      <c r="U42" s="1"/>
      <c r="V42" s="1"/>
      <c r="W42" s="1"/>
      <c r="X42" s="1"/>
      <c r="Y42" s="1"/>
      <c r="Z42" s="1"/>
    </row>
    <row r="43" spans="1:26" ht="15" customHeight="1">
      <c r="A43" s="1"/>
      <c r="B43" s="436"/>
      <c r="C43" s="420"/>
      <c r="D43" s="420"/>
      <c r="E43" s="421"/>
      <c r="F43" s="27"/>
      <c r="G43" s="1"/>
      <c r="H43" s="1"/>
      <c r="I43" s="1"/>
      <c r="J43" s="1"/>
      <c r="K43" s="1"/>
      <c r="L43" s="1"/>
      <c r="M43" s="1"/>
      <c r="N43" s="1"/>
      <c r="O43" s="1"/>
      <c r="P43" s="1"/>
      <c r="Q43" s="1"/>
      <c r="R43" s="1"/>
      <c r="S43" s="1"/>
      <c r="T43" s="1"/>
      <c r="U43" s="1"/>
      <c r="V43" s="1"/>
      <c r="W43" s="1"/>
      <c r="X43" s="1"/>
      <c r="Y43" s="1"/>
      <c r="Z43" s="1"/>
    </row>
    <row r="44" spans="1:26" ht="15" customHeight="1">
      <c r="A44" s="1"/>
      <c r="B44" s="435" t="s">
        <v>13</v>
      </c>
      <c r="C44" s="420"/>
      <c r="D44" s="420"/>
      <c r="E44" s="421"/>
      <c r="F44" s="27"/>
      <c r="G44" s="1"/>
      <c r="H44" s="1"/>
      <c r="I44" s="1"/>
      <c r="J44" s="1"/>
      <c r="K44" s="1"/>
      <c r="L44" s="1"/>
      <c r="M44" s="1"/>
      <c r="N44" s="1"/>
      <c r="O44" s="1"/>
      <c r="P44" s="1"/>
      <c r="Q44" s="1"/>
      <c r="R44" s="1"/>
      <c r="S44" s="1"/>
      <c r="T44" s="1"/>
      <c r="U44" s="1"/>
      <c r="V44" s="1"/>
      <c r="W44" s="1"/>
      <c r="X44" s="1"/>
      <c r="Y44" s="1"/>
      <c r="Z44" s="1"/>
    </row>
    <row r="45" spans="1:26" ht="15" customHeight="1">
      <c r="A45" s="1"/>
      <c r="B45" s="13"/>
      <c r="C45" s="13"/>
      <c r="D45" s="13"/>
      <c r="E45" s="13"/>
      <c r="F45" s="27"/>
      <c r="G45" s="1"/>
      <c r="H45" s="1"/>
      <c r="I45" s="1"/>
      <c r="J45" s="1"/>
      <c r="K45" s="1"/>
      <c r="L45" s="1"/>
      <c r="M45" s="1"/>
      <c r="N45" s="1"/>
      <c r="O45" s="1"/>
      <c r="P45" s="1"/>
      <c r="Q45" s="1"/>
      <c r="R45" s="1"/>
      <c r="S45" s="1"/>
      <c r="T45" s="1"/>
      <c r="U45" s="1"/>
      <c r="V45" s="1"/>
      <c r="W45" s="1"/>
      <c r="X45" s="1"/>
      <c r="Y45" s="1"/>
      <c r="Z45" s="1"/>
    </row>
    <row r="46" spans="1:26" ht="21" customHeight="1">
      <c r="A46" s="1"/>
      <c r="B46" s="422" t="s">
        <v>14</v>
      </c>
      <c r="C46" s="420"/>
      <c r="D46" s="420"/>
      <c r="E46" s="421"/>
      <c r="F46" s="27"/>
      <c r="G46" s="1"/>
      <c r="H46" s="1"/>
      <c r="I46" s="1"/>
      <c r="J46" s="1"/>
      <c r="K46" s="1"/>
      <c r="L46" s="1"/>
      <c r="M46" s="1"/>
      <c r="N46" s="1"/>
      <c r="O46" s="1"/>
      <c r="P46" s="1"/>
      <c r="Q46" s="1"/>
      <c r="R46" s="1"/>
      <c r="S46" s="1"/>
      <c r="T46" s="1"/>
      <c r="U46" s="1"/>
      <c r="V46" s="1"/>
      <c r="W46" s="1"/>
      <c r="X46" s="1"/>
      <c r="Y46" s="1"/>
      <c r="Z46" s="1"/>
    </row>
    <row r="47" spans="1:26" ht="15" customHeight="1">
      <c r="A47" s="1"/>
      <c r="B47" s="13"/>
      <c r="C47" s="13"/>
      <c r="D47" s="13"/>
      <c r="E47" s="13"/>
      <c r="F47" s="27"/>
      <c r="G47" s="1"/>
      <c r="H47" s="1"/>
      <c r="I47" s="1"/>
      <c r="J47" s="1"/>
      <c r="K47" s="1"/>
      <c r="L47" s="1"/>
      <c r="M47" s="1"/>
      <c r="N47" s="1"/>
      <c r="O47" s="1"/>
      <c r="P47" s="1"/>
      <c r="Q47" s="1"/>
      <c r="R47" s="1"/>
      <c r="S47" s="1"/>
      <c r="T47" s="1"/>
      <c r="U47" s="1"/>
      <c r="V47" s="1"/>
      <c r="W47" s="1"/>
      <c r="X47" s="1"/>
      <c r="Y47" s="1"/>
      <c r="Z47" s="1"/>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27"/>
      <c r="B49" s="10"/>
      <c r="C49" s="10"/>
      <c r="D49" s="10"/>
      <c r="E49" s="10"/>
      <c r="F49" s="27"/>
      <c r="G49" s="27"/>
      <c r="H49" s="27"/>
      <c r="I49" s="27"/>
      <c r="J49" s="27"/>
      <c r="K49" s="27"/>
      <c r="L49" s="27"/>
      <c r="M49" s="27"/>
      <c r="N49" s="27"/>
      <c r="O49" s="27"/>
      <c r="P49" s="27"/>
      <c r="Q49" s="27"/>
      <c r="R49" s="27"/>
      <c r="S49" s="27"/>
      <c r="T49" s="27"/>
      <c r="U49" s="27"/>
      <c r="V49" s="27"/>
      <c r="W49" s="27"/>
      <c r="X49" s="27"/>
      <c r="Y49" s="27"/>
      <c r="Z49" s="27"/>
    </row>
    <row r="50" spans="1:26" ht="15" customHeight="1">
      <c r="A50" s="1"/>
      <c r="B50" s="23"/>
      <c r="C50" s="23"/>
      <c r="D50" s="30"/>
      <c r="E50" s="30"/>
      <c r="F50" s="27"/>
      <c r="G50" s="1"/>
      <c r="H50" s="1"/>
      <c r="I50" s="1"/>
      <c r="J50" s="1"/>
      <c r="K50" s="1"/>
      <c r="L50" s="1"/>
      <c r="M50" s="1"/>
      <c r="N50" s="1"/>
      <c r="O50" s="1"/>
      <c r="P50" s="1"/>
      <c r="Q50" s="1"/>
      <c r="R50" s="1"/>
      <c r="S50" s="1"/>
      <c r="T50" s="1"/>
      <c r="U50" s="1"/>
      <c r="V50" s="1"/>
      <c r="W50" s="1"/>
      <c r="X50" s="1"/>
      <c r="Y50" s="1"/>
      <c r="Z50" s="1"/>
    </row>
    <row r="51" spans="1:26" ht="15" customHeight="1">
      <c r="A51" s="1"/>
      <c r="B51" s="31" t="s">
        <v>15</v>
      </c>
      <c r="C51" s="32"/>
      <c r="D51" s="32"/>
      <c r="E51" s="33" t="s">
        <v>1375</v>
      </c>
      <c r="F51" s="27"/>
      <c r="G51" s="1"/>
      <c r="H51" s="1"/>
      <c r="I51" s="1"/>
      <c r="J51" s="1"/>
      <c r="K51" s="1"/>
      <c r="L51" s="1"/>
      <c r="M51" s="1"/>
      <c r="N51" s="1"/>
      <c r="O51" s="1"/>
      <c r="P51" s="1"/>
      <c r="Q51" s="1"/>
      <c r="R51" s="1"/>
      <c r="S51" s="1"/>
      <c r="T51" s="1"/>
      <c r="U51" s="1"/>
      <c r="V51" s="1"/>
      <c r="W51" s="1"/>
      <c r="X51" s="1"/>
      <c r="Y51" s="1"/>
      <c r="Z51" s="1"/>
    </row>
    <row r="52" spans="1:26" ht="15" customHeight="1">
      <c r="A52" s="1"/>
      <c r="B52" s="27"/>
      <c r="C52" s="27"/>
      <c r="D52" s="27"/>
      <c r="E52" s="71" t="s">
        <v>1374</v>
      </c>
      <c r="F52" s="27"/>
      <c r="G52" s="1"/>
      <c r="H52" s="1"/>
      <c r="I52" s="1"/>
      <c r="J52" s="1"/>
      <c r="K52" s="1"/>
      <c r="L52" s="1"/>
      <c r="M52" s="1"/>
      <c r="N52" s="1"/>
      <c r="O52" s="1"/>
      <c r="P52" s="1"/>
      <c r="Q52" s="1"/>
      <c r="R52" s="1"/>
      <c r="S52" s="1"/>
      <c r="T52" s="1"/>
      <c r="U52" s="1"/>
      <c r="V52" s="1"/>
      <c r="W52" s="1"/>
      <c r="X52" s="1"/>
      <c r="Y52" s="1"/>
      <c r="Z52" s="1"/>
    </row>
    <row r="53" spans="1:26" ht="15" customHeight="1">
      <c r="A53" s="1"/>
      <c r="B53" s="423"/>
      <c r="C53" s="424"/>
      <c r="D53" s="424"/>
      <c r="E53" s="425"/>
      <c r="F53" s="27"/>
      <c r="G53" s="1"/>
      <c r="H53" s="1"/>
      <c r="I53" s="1"/>
      <c r="J53" s="1"/>
      <c r="K53" s="1"/>
      <c r="L53" s="1"/>
      <c r="M53" s="1"/>
      <c r="N53" s="1"/>
      <c r="O53" s="1"/>
      <c r="P53" s="1"/>
      <c r="Q53" s="1"/>
      <c r="R53" s="1"/>
      <c r="S53" s="1"/>
      <c r="T53" s="1"/>
      <c r="U53" s="1"/>
      <c r="V53" s="1"/>
      <c r="W53" s="1"/>
      <c r="X53" s="1"/>
      <c r="Y53" s="1"/>
      <c r="Z53" s="1"/>
    </row>
    <row r="54" spans="1:26" ht="15" customHeight="1">
      <c r="A54" s="1"/>
      <c r="B54" s="10"/>
      <c r="C54" s="10"/>
      <c r="D54" s="20"/>
      <c r="E54" s="20"/>
      <c r="F54" s="10"/>
      <c r="G54" s="22"/>
      <c r="H54" s="34"/>
      <c r="I54" s="22"/>
      <c r="J54" s="22"/>
      <c r="K54" s="34"/>
      <c r="L54" s="22"/>
      <c r="M54" s="22"/>
      <c r="N54" s="34"/>
      <c r="O54" s="22"/>
      <c r="P54" s="1"/>
      <c r="Q54" s="1"/>
      <c r="R54" s="1"/>
      <c r="S54" s="1"/>
      <c r="T54" s="1"/>
      <c r="U54" s="1"/>
      <c r="V54" s="1"/>
      <c r="W54" s="1"/>
      <c r="X54" s="1"/>
      <c r="Y54" s="1"/>
      <c r="Z54" s="1"/>
    </row>
    <row r="55" spans="1:26" ht="15" customHeight="1">
      <c r="A55" s="1"/>
      <c r="B55" s="10"/>
      <c r="C55" s="10"/>
      <c r="D55" s="20"/>
      <c r="E55" s="386"/>
      <c r="F55" s="10"/>
      <c r="G55" s="22"/>
      <c r="H55" s="34"/>
      <c r="I55" s="22"/>
      <c r="J55" s="22"/>
      <c r="K55" s="34"/>
      <c r="L55" s="22"/>
      <c r="M55" s="22"/>
      <c r="N55" s="34"/>
      <c r="O55" s="22"/>
      <c r="P55" s="1"/>
      <c r="Q55" s="1"/>
      <c r="R55" s="1"/>
      <c r="S55" s="1"/>
      <c r="T55" s="1"/>
      <c r="U55" s="1"/>
      <c r="V55" s="1"/>
      <c r="W55" s="1"/>
      <c r="X55" s="1"/>
      <c r="Y55" s="1"/>
      <c r="Z55" s="1"/>
    </row>
    <row r="56" spans="1:26" ht="15" customHeight="1">
      <c r="A56" s="1"/>
      <c r="B56" s="27"/>
      <c r="C56" s="27"/>
      <c r="D56" s="27"/>
      <c r="E56" s="383"/>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406" t="s">
        <v>16</v>
      </c>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27"/>
      <c r="C63" s="27"/>
      <c r="D63" s="27"/>
      <c r="E63" s="27"/>
      <c r="F63" s="27"/>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EX4aiBgJaMrxiCjeHQFuu5DvAf+GJBOTgwakkbyEgL9bwKobIiSX4LGG5Wj0X2y2h3ZP6YAeJSZRDKKHfTNS+g==" saltValue="LUeN1xbrwPTYvJLEM/Mtow==" spinCount="100000" sheet="1" objects="1" scenarios="1"/>
  <mergeCells count="16">
    <mergeCell ref="B3:D3"/>
    <mergeCell ref="B5:E5"/>
    <mergeCell ref="B14:B15"/>
    <mergeCell ref="D14:E15"/>
    <mergeCell ref="B17:B18"/>
    <mergeCell ref="D17:E18"/>
    <mergeCell ref="B21:E21"/>
    <mergeCell ref="B46:E46"/>
    <mergeCell ref="B53:E53"/>
    <mergeCell ref="B23:E24"/>
    <mergeCell ref="B27:E28"/>
    <mergeCell ref="B30:E31"/>
    <mergeCell ref="B33:E33"/>
    <mergeCell ref="B42:E42"/>
    <mergeCell ref="B43:E43"/>
    <mergeCell ref="B44:E44"/>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topLeftCell="A34" workbookViewId="0">
      <selection activeCell="B51" sqref="B51:H51"/>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35" t="s">
        <v>285</v>
      </c>
      <c r="C3" s="536"/>
      <c r="D3" s="536"/>
      <c r="E3" s="536"/>
      <c r="F3" s="536"/>
      <c r="G3" s="537"/>
      <c r="H3" s="124"/>
      <c r="I3" s="124"/>
      <c r="J3" s="124"/>
      <c r="K3" s="124"/>
      <c r="L3" s="1"/>
      <c r="M3" s="1"/>
      <c r="N3" s="1"/>
      <c r="O3" s="1"/>
      <c r="P3" s="1"/>
      <c r="Q3" s="1"/>
      <c r="R3" s="1"/>
      <c r="S3" s="1"/>
      <c r="T3" s="1"/>
      <c r="U3" s="1"/>
      <c r="V3" s="1"/>
      <c r="W3" s="1"/>
      <c r="X3" s="1"/>
      <c r="Y3" s="1"/>
      <c r="Z3" s="1"/>
    </row>
    <row r="4" spans="1:26" ht="15.75" customHeight="1">
      <c r="A4" s="1"/>
      <c r="B4" s="252"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
      </c>
      <c r="C4" s="125"/>
      <c r="D4" s="73"/>
      <c r="E4" s="73"/>
      <c r="F4" s="73"/>
      <c r="G4" s="73"/>
      <c r="H4" s="73"/>
      <c r="I4" s="73"/>
      <c r="J4" s="73"/>
      <c r="K4" s="73"/>
      <c r="L4" s="73"/>
      <c r="M4" s="1"/>
      <c r="N4" s="1"/>
      <c r="O4" s="1"/>
      <c r="P4" s="1"/>
      <c r="Q4" s="1"/>
      <c r="R4" s="1"/>
      <c r="S4" s="1"/>
      <c r="T4" s="1"/>
      <c r="U4" s="1"/>
      <c r="V4" s="1"/>
      <c r="W4" s="1"/>
      <c r="X4" s="1"/>
      <c r="Y4" s="1"/>
      <c r="Z4" s="1"/>
    </row>
    <row r="5" spans="1:26" ht="15.75" customHeight="1">
      <c r="A5" s="1"/>
      <c r="B5" s="104"/>
      <c r="C5" s="104"/>
      <c r="D5" s="73"/>
      <c r="E5" s="73"/>
      <c r="F5" s="73"/>
      <c r="G5" s="73"/>
      <c r="H5" s="73"/>
      <c r="I5" s="73"/>
      <c r="J5" s="73"/>
      <c r="K5" s="73"/>
      <c r="L5" s="73"/>
      <c r="M5" s="1"/>
      <c r="N5" s="1"/>
      <c r="O5" s="1"/>
      <c r="P5" s="1"/>
      <c r="Q5" s="1"/>
      <c r="R5" s="1"/>
      <c r="S5" s="1"/>
      <c r="T5" s="1"/>
      <c r="U5" s="1"/>
      <c r="V5" s="1"/>
      <c r="W5" s="1"/>
      <c r="X5" s="1"/>
      <c r="Y5" s="1"/>
      <c r="Z5" s="1"/>
    </row>
    <row r="6" spans="1:26" ht="24" customHeight="1">
      <c r="A6" s="1"/>
      <c r="B6" s="438" t="s">
        <v>286</v>
      </c>
      <c r="C6" s="439"/>
      <c r="D6" s="439"/>
      <c r="E6" s="439"/>
      <c r="F6" s="439"/>
      <c r="G6" s="439"/>
      <c r="H6" s="439"/>
      <c r="I6" s="439"/>
      <c r="J6" s="439"/>
      <c r="K6" s="440"/>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272</v>
      </c>
      <c r="C8" s="104"/>
      <c r="D8" s="555" t="str">
        <f>IF('Identifikační údaje'!D25&lt;=2,"",IF('Další účastník 2'!D15="","Chybí doplnit obchodní jméno na listu Další účastník 2",'Další účastník 2'!D15))</f>
        <v>Chybí doplnit obchodní jméno na listu Další účastník 2</v>
      </c>
      <c r="E8" s="455"/>
      <c r="F8" s="455"/>
      <c r="G8" s="128"/>
      <c r="H8" s="253"/>
      <c r="I8" s="253"/>
      <c r="J8" s="22"/>
      <c r="K8" s="22"/>
      <c r="L8" s="22"/>
      <c r="M8" s="1"/>
      <c r="N8" s="1"/>
      <c r="O8" s="1"/>
      <c r="P8" s="1"/>
      <c r="Q8" s="1"/>
      <c r="R8" s="1"/>
      <c r="S8" s="1"/>
      <c r="T8" s="1"/>
      <c r="U8" s="1"/>
      <c r="V8" s="1"/>
      <c r="W8" s="1"/>
      <c r="X8" s="1"/>
      <c r="Y8" s="1"/>
      <c r="Z8" s="1"/>
    </row>
    <row r="9" spans="1:26" ht="15.75" customHeight="1">
      <c r="A9" s="1"/>
      <c r="B9" s="104"/>
      <c r="C9" s="104"/>
      <c r="D9" s="129"/>
      <c r="E9" s="22"/>
      <c r="F9" s="22"/>
      <c r="G9" s="22"/>
      <c r="H9" s="22"/>
      <c r="I9" s="22"/>
      <c r="J9" s="22"/>
      <c r="K9" s="22"/>
      <c r="L9" s="22"/>
      <c r="M9" s="1"/>
      <c r="N9" s="1"/>
      <c r="O9" s="1"/>
      <c r="P9" s="1"/>
      <c r="Q9" s="1"/>
      <c r="R9" s="1"/>
      <c r="S9" s="1"/>
      <c r="T9" s="1"/>
      <c r="U9" s="1"/>
      <c r="V9" s="1"/>
      <c r="W9" s="1"/>
      <c r="X9" s="1"/>
      <c r="Y9" s="1"/>
      <c r="Z9" s="1"/>
    </row>
    <row r="10" spans="1:26" ht="15.75" customHeight="1">
      <c r="A10" s="1"/>
      <c r="B10" s="42" t="s">
        <v>273</v>
      </c>
      <c r="C10" s="115"/>
      <c r="D10" s="129"/>
      <c r="E10" s="129"/>
      <c r="F10" s="556"/>
      <c r="G10" s="420"/>
      <c r="H10" s="421"/>
      <c r="I10" s="94"/>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171</v>
      </c>
      <c r="C12" s="29"/>
      <c r="D12" s="557" t="str">
        <f>IF('Identifikační údaje'!D25&lt;=2,"",IF('Další účastník 2'!$D$19="Vyberte možnost:","Chybí doplnit na listu Další účastník 2",číselníky!X16))</f>
        <v>Chybí doplnit na listu Další účastník 2</v>
      </c>
      <c r="E12" s="421"/>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1"/>
      <c r="F13" s="29"/>
      <c r="G13" s="29"/>
      <c r="H13" s="29"/>
      <c r="I13" s="29"/>
      <c r="J13" s="29"/>
      <c r="K13" s="29"/>
      <c r="L13" s="29"/>
      <c r="M13" s="1"/>
      <c r="N13" s="1"/>
      <c r="O13" s="1"/>
      <c r="P13" s="1"/>
      <c r="Q13" s="1"/>
      <c r="R13" s="1"/>
      <c r="S13" s="1"/>
      <c r="T13" s="1"/>
      <c r="U13" s="1"/>
      <c r="V13" s="1"/>
      <c r="W13" s="1"/>
      <c r="X13" s="1"/>
      <c r="Y13" s="1"/>
      <c r="Z13" s="1"/>
    </row>
    <row r="14" spans="1:26" ht="15" customHeight="1">
      <c r="A14" s="1"/>
      <c r="B14" s="490" t="s">
        <v>274</v>
      </c>
      <c r="C14" s="29"/>
      <c r="D14" s="531"/>
      <c r="E14" s="558" t="str">
        <f>IF('Identifikační údaje'!D25="Vyberte možnost:","",IF('Identifikační údaje'!D25&lt;=2,"",IF(D14="","     Nevyplněno","")))</f>
        <v/>
      </c>
      <c r="F14" s="428"/>
      <c r="G14" s="29"/>
      <c r="H14" s="29"/>
      <c r="I14" s="29"/>
      <c r="J14" s="29"/>
      <c r="K14" s="29"/>
      <c r="L14" s="29"/>
      <c r="M14" s="1"/>
      <c r="N14" s="1"/>
      <c r="O14" s="1"/>
      <c r="P14" s="1"/>
      <c r="Q14" s="1"/>
      <c r="R14" s="1"/>
      <c r="S14" s="1"/>
      <c r="T14" s="1"/>
      <c r="U14" s="1"/>
      <c r="V14" s="1"/>
      <c r="W14" s="1"/>
      <c r="X14" s="1"/>
      <c r="Y14" s="1"/>
      <c r="Z14" s="1"/>
    </row>
    <row r="15" spans="1:26" ht="15" customHeight="1">
      <c r="A15" s="1"/>
      <c r="B15" s="452"/>
      <c r="C15" s="29"/>
      <c r="D15" s="492"/>
      <c r="E15" s="559"/>
      <c r="F15" s="431"/>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485" t="s">
        <v>287</v>
      </c>
      <c r="C17" s="420"/>
      <c r="D17" s="420"/>
      <c r="E17" s="420"/>
      <c r="F17" s="420"/>
      <c r="G17" s="420"/>
      <c r="H17" s="421"/>
      <c r="I17" s="49"/>
      <c r="J17" s="157"/>
      <c r="K17" s="157"/>
      <c r="L17" s="157"/>
      <c r="M17" s="1"/>
      <c r="N17" s="1"/>
      <c r="O17" s="1"/>
      <c r="P17" s="1"/>
      <c r="Q17" s="1"/>
      <c r="R17" s="1"/>
      <c r="S17" s="1"/>
      <c r="T17" s="1"/>
      <c r="U17" s="1"/>
      <c r="V17" s="1"/>
      <c r="W17" s="1"/>
      <c r="X17" s="1"/>
      <c r="Y17" s="1"/>
      <c r="Z17" s="1"/>
    </row>
    <row r="18" spans="1:26" ht="54.75" customHeight="1">
      <c r="A18" s="1"/>
      <c r="B18" s="506" t="s">
        <v>288</v>
      </c>
      <c r="C18" s="420"/>
      <c r="D18" s="420"/>
      <c r="E18" s="420"/>
      <c r="F18" s="420"/>
      <c r="G18" s="420"/>
      <c r="H18" s="420"/>
      <c r="I18" s="420"/>
      <c r="J18" s="420"/>
      <c r="K18" s="420"/>
      <c r="L18" s="421"/>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27"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c r="M21" s="1"/>
      <c r="N21" s="1"/>
      <c r="O21" s="1"/>
      <c r="P21" s="1"/>
      <c r="Q21" s="1"/>
      <c r="R21" s="1"/>
      <c r="S21" s="1"/>
      <c r="T21" s="1"/>
      <c r="U21" s="1"/>
      <c r="V21" s="1"/>
      <c r="W21" s="1"/>
      <c r="X21" s="1"/>
      <c r="Y21" s="1"/>
      <c r="Z21" s="1"/>
    </row>
    <row r="22" spans="1:26" ht="30.75" customHeight="1">
      <c r="A22" s="1"/>
      <c r="B22" s="452"/>
      <c r="C22" s="29"/>
      <c r="D22" s="139" t="s">
        <v>214</v>
      </c>
      <c r="E22" s="140">
        <v>0.7</v>
      </c>
      <c r="F22" s="140">
        <v>0.45</v>
      </c>
      <c r="G22" s="140">
        <v>0.8</v>
      </c>
      <c r="H22" s="141">
        <v>0.6</v>
      </c>
      <c r="I22" s="29"/>
      <c r="J22" s="29"/>
      <c r="K22" s="29"/>
      <c r="L22" s="29"/>
      <c r="M22" s="1"/>
      <c r="N22" s="1"/>
      <c r="O22" s="1"/>
      <c r="P22" s="1"/>
      <c r="Q22" s="1"/>
      <c r="R22" s="1"/>
      <c r="S22" s="1"/>
      <c r="T22" s="1"/>
      <c r="U22" s="1"/>
      <c r="V22" s="1"/>
      <c r="W22" s="1"/>
      <c r="X22" s="1"/>
      <c r="Y22" s="1"/>
      <c r="Z22" s="1"/>
    </row>
    <row r="23" spans="1:26" ht="30.75" customHeight="1">
      <c r="A23" s="1"/>
      <c r="B23" s="29"/>
      <c r="C23" s="29"/>
      <c r="D23" s="139" t="s">
        <v>215</v>
      </c>
      <c r="E23" s="142">
        <v>0.6</v>
      </c>
      <c r="F23" s="142">
        <v>0.35</v>
      </c>
      <c r="G23" s="142">
        <v>0.75</v>
      </c>
      <c r="H23" s="143">
        <v>0.5</v>
      </c>
      <c r="I23" s="29"/>
      <c r="J23" s="29"/>
      <c r="K23" s="29"/>
      <c r="L23" s="29"/>
      <c r="M23" s="1"/>
      <c r="N23" s="1"/>
      <c r="O23" s="1"/>
      <c r="P23" s="1"/>
      <c r="Q23" s="1"/>
      <c r="R23" s="1"/>
      <c r="S23" s="1"/>
      <c r="T23" s="1"/>
      <c r="U23" s="1"/>
      <c r="V23" s="1"/>
      <c r="W23" s="1"/>
      <c r="X23" s="1"/>
      <c r="Y23" s="1"/>
      <c r="Z23" s="1"/>
    </row>
    <row r="24" spans="1:26" ht="30.75" customHeight="1">
      <c r="A24" s="1"/>
      <c r="B24" s="29"/>
      <c r="C24" s="29"/>
      <c r="D24" s="144" t="s">
        <v>216</v>
      </c>
      <c r="E24" s="140">
        <v>0.5</v>
      </c>
      <c r="F24" s="140">
        <v>0.25</v>
      </c>
      <c r="G24" s="140">
        <v>0.65</v>
      </c>
      <c r="H24" s="141">
        <v>0.4</v>
      </c>
      <c r="I24" s="29"/>
      <c r="J24" s="29"/>
      <c r="K24" s="29"/>
      <c r="L24" s="29"/>
      <c r="M24" s="1"/>
      <c r="N24" s="1"/>
      <c r="O24" s="1"/>
      <c r="P24" s="1"/>
      <c r="Q24" s="1"/>
      <c r="R24" s="1"/>
      <c r="S24" s="1"/>
      <c r="T24" s="1"/>
      <c r="U24" s="1"/>
      <c r="V24" s="1"/>
      <c r="W24" s="1"/>
      <c r="X24" s="1"/>
      <c r="Y24" s="1"/>
      <c r="Z24" s="1"/>
    </row>
    <row r="25" spans="1:26" ht="30.75" customHeight="1">
      <c r="A25" s="1"/>
      <c r="B25" s="29"/>
      <c r="C25" s="29"/>
      <c r="D25" s="145" t="s">
        <v>217</v>
      </c>
      <c r="E25" s="146">
        <v>1</v>
      </c>
      <c r="F25" s="146">
        <v>1</v>
      </c>
      <c r="G25" s="146">
        <v>1</v>
      </c>
      <c r="H25" s="147">
        <v>1</v>
      </c>
      <c r="I25" s="29"/>
      <c r="J25" s="29"/>
      <c r="K25" s="29"/>
      <c r="L25" s="29"/>
      <c r="M25" s="1"/>
      <c r="N25" s="1"/>
      <c r="O25" s="1"/>
      <c r="P25" s="1"/>
      <c r="Q25" s="1"/>
      <c r="R25" s="1"/>
      <c r="S25" s="1"/>
      <c r="T25" s="1"/>
      <c r="U25" s="1"/>
      <c r="V25" s="1"/>
      <c r="W25" s="1"/>
      <c r="X25" s="1"/>
      <c r="Y25" s="1"/>
      <c r="Z25" s="1"/>
    </row>
    <row r="26" spans="1:26" ht="12.75" customHeight="1">
      <c r="A26" s="1"/>
      <c r="B26" s="29"/>
      <c r="C26" s="29"/>
      <c r="D26" s="148"/>
      <c r="E26" s="149"/>
      <c r="F26" s="149"/>
      <c r="G26" s="149"/>
      <c r="H26" s="149"/>
      <c r="I26" s="14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IF($D$12="",0,IF($D$12="Chybí doplnit na listu Další účastník 2",0,IF(D14="ANO",číselníky!AH6,číselníky!AH8)))</f>
        <v>0</v>
      </c>
      <c r="F27" s="152">
        <f>IF($D$12="",0,IF($D$12="Chybí doplnit na listu Další účastník 2",0,IF(D14="ANO",číselníky!AI6,číselníky!AI8)))</f>
        <v>0</v>
      </c>
      <c r="G27" s="528" t="s">
        <v>219</v>
      </c>
      <c r="H27" s="421"/>
      <c r="I27" s="267"/>
      <c r="J27" s="153"/>
      <c r="K27" s="29"/>
      <c r="L27" s="29"/>
      <c r="M27" s="1"/>
      <c r="N27" s="1"/>
      <c r="O27" s="1"/>
      <c r="P27" s="1"/>
      <c r="Q27" s="1"/>
      <c r="R27" s="1"/>
      <c r="S27" s="1"/>
      <c r="T27" s="1"/>
      <c r="U27" s="1"/>
      <c r="V27" s="1"/>
      <c r="W27" s="1"/>
      <c r="X27" s="1"/>
      <c r="Y27" s="1"/>
      <c r="Z27" s="1"/>
    </row>
    <row r="28" spans="1:26" ht="9" customHeight="1">
      <c r="A28" s="1"/>
      <c r="B28" s="29"/>
      <c r="C28" s="29"/>
      <c r="D28" s="29"/>
      <c r="E28" s="154"/>
      <c r="F28" s="154"/>
      <c r="G28" s="154"/>
      <c r="H28" s="29"/>
      <c r="I28" s="29"/>
      <c r="J28" s="29"/>
      <c r="K28" s="29"/>
      <c r="L28" s="29"/>
      <c r="M28" s="1"/>
      <c r="N28" s="1"/>
      <c r="O28" s="1"/>
      <c r="P28" s="1"/>
      <c r="Q28" s="1"/>
      <c r="R28" s="1"/>
      <c r="S28" s="1"/>
      <c r="T28" s="1"/>
      <c r="U28" s="1"/>
      <c r="V28" s="1"/>
      <c r="W28" s="1"/>
      <c r="X28" s="1"/>
      <c r="Y28" s="1"/>
      <c r="Z28" s="1"/>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29" t="str">
        <f>"Maximální míra podpory dle programu "&amp;číselníky!AF44</f>
        <v>Maximální míra podpory dle programu EPSILON</v>
      </c>
      <c r="C30" s="439"/>
      <c r="D30" s="479"/>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57" t="s">
        <v>277</v>
      </c>
      <c r="C32" s="29"/>
      <c r="D32" s="150" t="s">
        <v>222</v>
      </c>
      <c r="E32" s="158">
        <f>'Finanční plán hl. uchazeče'!E32</f>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72"/>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42"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85" t="s">
        <v>289</v>
      </c>
      <c r="C37" s="420"/>
      <c r="D37" s="420"/>
      <c r="E37" s="420"/>
      <c r="F37" s="420"/>
      <c r="G37" s="421"/>
      <c r="H37" s="163"/>
      <c r="I37" s="163"/>
      <c r="J37" s="63"/>
      <c r="K37" s="63"/>
      <c r="L37" s="63"/>
      <c r="M37" s="1"/>
      <c r="N37" s="1"/>
      <c r="O37" s="1"/>
      <c r="P37" s="1"/>
      <c r="Q37" s="1"/>
      <c r="R37" s="1"/>
      <c r="S37" s="1"/>
      <c r="T37" s="1"/>
      <c r="U37" s="1"/>
      <c r="V37" s="1"/>
      <c r="W37" s="1"/>
      <c r="X37" s="1"/>
      <c r="Y37" s="1"/>
      <c r="Z37" s="1"/>
    </row>
    <row r="38" spans="1:26" ht="15" customHeight="1">
      <c r="A38" s="1"/>
      <c r="B38" s="530" t="s">
        <v>290</v>
      </c>
      <c r="C38" s="420"/>
      <c r="D38" s="420"/>
      <c r="E38" s="420"/>
      <c r="F38" s="420"/>
      <c r="G38" s="421"/>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29"/>
      <c r="I39" s="29"/>
      <c r="J39" s="29"/>
      <c r="K39" s="29"/>
      <c r="L39" s="29"/>
      <c r="M39" s="1"/>
      <c r="N39" s="1"/>
      <c r="O39" s="1"/>
      <c r="P39" s="1"/>
      <c r="Q39" s="1"/>
      <c r="R39" s="1"/>
      <c r="S39" s="1"/>
      <c r="T39" s="1"/>
      <c r="U39" s="1"/>
      <c r="V39" s="1"/>
      <c r="W39" s="1"/>
      <c r="X39" s="1"/>
      <c r="Y39" s="1"/>
      <c r="Z39" s="1"/>
    </row>
    <row r="40" spans="1:26" ht="15.75" customHeight="1">
      <c r="A40" s="164"/>
      <c r="B40" s="516" t="s">
        <v>226</v>
      </c>
      <c r="C40" s="514"/>
      <c r="D40" s="165" t="s">
        <v>227</v>
      </c>
      <c r="E40" s="165" t="s">
        <v>228</v>
      </c>
      <c r="F40" s="165" t="s">
        <v>229</v>
      </c>
      <c r="G40" s="165" t="s">
        <v>230</v>
      </c>
      <c r="H40" s="166" t="s">
        <v>231</v>
      </c>
      <c r="I40" s="57"/>
      <c r="J40" s="57"/>
      <c r="K40" s="57"/>
      <c r="L40" s="57"/>
      <c r="M40" s="164"/>
      <c r="N40" s="164"/>
      <c r="O40" s="164"/>
      <c r="P40" s="164"/>
      <c r="Q40" s="164"/>
      <c r="R40" s="164"/>
      <c r="S40" s="164"/>
      <c r="T40" s="164"/>
      <c r="U40" s="164"/>
      <c r="V40" s="164"/>
      <c r="W40" s="164"/>
      <c r="X40" s="164"/>
      <c r="Y40" s="164"/>
      <c r="Z40" s="164"/>
    </row>
    <row r="41" spans="1:26" ht="21" customHeight="1">
      <c r="A41" s="1"/>
      <c r="B41" s="511" t="s">
        <v>232</v>
      </c>
      <c r="C41" s="510"/>
      <c r="D41" s="167"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19" t="s">
        <v>234</v>
      </c>
      <c r="C42" s="514"/>
      <c r="D42" s="168" t="s">
        <v>233</v>
      </c>
      <c r="E42" s="169">
        <f t="shared" ref="E42:H42" si="0">1-E41</f>
        <v>1</v>
      </c>
      <c r="F42" s="169">
        <f t="shared" si="0"/>
        <v>1</v>
      </c>
      <c r="G42" s="170">
        <f t="shared" si="0"/>
        <v>1</v>
      </c>
      <c r="H42" s="170">
        <f t="shared" si="0"/>
        <v>1</v>
      </c>
      <c r="I42" s="171"/>
      <c r="J42" s="29"/>
      <c r="K42" s="29"/>
      <c r="L42" s="29"/>
      <c r="M42" s="1"/>
      <c r="N42" s="1"/>
      <c r="O42" s="1"/>
      <c r="P42" s="1"/>
      <c r="Q42" s="1"/>
      <c r="R42" s="1"/>
      <c r="S42" s="1"/>
      <c r="T42" s="1"/>
      <c r="U42" s="1"/>
      <c r="V42" s="1"/>
      <c r="W42" s="1"/>
      <c r="X42" s="1"/>
      <c r="Y42" s="1"/>
      <c r="Z42" s="1"/>
    </row>
    <row r="43" spans="1:26" ht="18" customHeight="1">
      <c r="A43" s="1"/>
      <c r="B43" s="29"/>
      <c r="C43" s="29"/>
      <c r="D43" s="29"/>
      <c r="E43" s="154"/>
      <c r="F43" s="154"/>
      <c r="G43" s="154"/>
      <c r="H43" s="154"/>
      <c r="I43" s="172"/>
      <c r="J43" s="29"/>
      <c r="K43" s="29"/>
      <c r="L43" s="29"/>
      <c r="M43" s="1"/>
      <c r="N43" s="1"/>
      <c r="O43" s="1"/>
      <c r="P43" s="1"/>
      <c r="Q43" s="1"/>
      <c r="R43" s="1"/>
      <c r="S43" s="1"/>
      <c r="T43" s="1"/>
      <c r="U43" s="1"/>
      <c r="V43" s="1"/>
      <c r="W43" s="1"/>
      <c r="X43" s="1"/>
      <c r="Y43" s="1"/>
      <c r="Z43" s="1"/>
    </row>
    <row r="44" spans="1:26" ht="15.75" customHeight="1">
      <c r="A44" s="164"/>
      <c r="B44" s="516" t="s">
        <v>226</v>
      </c>
      <c r="C44" s="514"/>
      <c r="D44" s="165" t="s">
        <v>227</v>
      </c>
      <c r="E44" s="165" t="s">
        <v>228</v>
      </c>
      <c r="F44" s="165" t="s">
        <v>229</v>
      </c>
      <c r="G44" s="165" t="s">
        <v>230</v>
      </c>
      <c r="H44" s="165" t="s">
        <v>231</v>
      </c>
      <c r="I44" s="171"/>
      <c r="J44" s="57"/>
      <c r="K44" s="57"/>
      <c r="L44" s="57"/>
      <c r="M44" s="164"/>
      <c r="N44" s="164"/>
      <c r="O44" s="164"/>
      <c r="P44" s="164"/>
      <c r="Q44" s="164"/>
      <c r="R44" s="164"/>
      <c r="S44" s="164"/>
      <c r="T44" s="164"/>
      <c r="U44" s="164"/>
      <c r="V44" s="164"/>
      <c r="W44" s="164"/>
      <c r="X44" s="164"/>
      <c r="Y44" s="164"/>
      <c r="Z44" s="164"/>
    </row>
    <row r="45" spans="1:26" ht="21" customHeight="1">
      <c r="A45" s="1"/>
      <c r="B45" s="526" t="s">
        <v>235</v>
      </c>
      <c r="C45" s="514"/>
      <c r="D45" s="173" t="s">
        <v>236</v>
      </c>
      <c r="E45" s="174">
        <f t="shared" ref="E45:H45" si="1">E$41*E$67</f>
        <v>0</v>
      </c>
      <c r="F45" s="174">
        <f t="shared" si="1"/>
        <v>0</v>
      </c>
      <c r="G45" s="174">
        <f t="shared" si="1"/>
        <v>0</v>
      </c>
      <c r="H45" s="174">
        <f t="shared" si="1"/>
        <v>0</v>
      </c>
      <c r="I45" s="171"/>
      <c r="J45" s="29"/>
      <c r="K45" s="29"/>
      <c r="L45" s="29"/>
      <c r="M45" s="1"/>
      <c r="N45" s="1"/>
      <c r="O45" s="1"/>
      <c r="P45" s="1"/>
      <c r="Q45" s="1"/>
      <c r="R45" s="1"/>
      <c r="S45" s="1"/>
      <c r="T45" s="1"/>
      <c r="U45" s="1"/>
      <c r="V45" s="1"/>
      <c r="W45" s="1"/>
      <c r="X45" s="1"/>
      <c r="Y45" s="1"/>
      <c r="Z45" s="1"/>
    </row>
    <row r="46" spans="1:26" ht="21" customHeight="1">
      <c r="A46" s="1"/>
      <c r="B46" s="519" t="s">
        <v>237</v>
      </c>
      <c r="C46" s="514"/>
      <c r="D46" s="175" t="s">
        <v>236</v>
      </c>
      <c r="E46" s="176">
        <f t="shared" ref="E46:H46" si="2">E$42*E$67</f>
        <v>0</v>
      </c>
      <c r="F46" s="176">
        <f t="shared" si="2"/>
        <v>0</v>
      </c>
      <c r="G46" s="176">
        <f t="shared" si="2"/>
        <v>0</v>
      </c>
      <c r="H46" s="176">
        <f t="shared" si="2"/>
        <v>0</v>
      </c>
      <c r="I46" s="171"/>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29"/>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05"/>
      <c r="I48" s="105"/>
      <c r="J48" s="73"/>
      <c r="K48" s="73"/>
      <c r="L48" s="73"/>
      <c r="M48" s="1"/>
      <c r="N48" s="1"/>
      <c r="O48" s="1"/>
      <c r="P48" s="1"/>
      <c r="Q48" s="1"/>
      <c r="R48" s="1"/>
      <c r="S48" s="1"/>
      <c r="T48" s="1"/>
      <c r="U48" s="1"/>
      <c r="V48" s="1"/>
      <c r="W48" s="1"/>
      <c r="X48" s="1"/>
      <c r="Y48" s="1"/>
      <c r="Z48" s="1"/>
    </row>
    <row r="49" spans="1:26" ht="16.5" customHeight="1">
      <c r="A49" s="1"/>
      <c r="B49" s="42" t="s">
        <v>238</v>
      </c>
      <c r="C49" s="181"/>
      <c r="D49" s="368" t="s">
        <v>30</v>
      </c>
      <c r="E49" s="182" t="str">
        <f>IF(D49="Vyberte možnost:","     Nevyplněno","")</f>
        <v xml:space="preserve">     Nevyplněno</v>
      </c>
      <c r="F49" s="107"/>
      <c r="G49" s="107"/>
      <c r="H49" s="107"/>
      <c r="I49" s="107"/>
      <c r="J49" s="107"/>
      <c r="K49" s="107"/>
      <c r="L49" s="107"/>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54" t="s">
        <v>239</v>
      </c>
      <c r="C51" s="420"/>
      <c r="D51" s="420"/>
      <c r="E51" s="420"/>
      <c r="F51" s="420"/>
      <c r="G51" s="420"/>
      <c r="H51" s="421"/>
      <c r="I51" s="268"/>
      <c r="J51" s="29"/>
      <c r="K51" s="29"/>
      <c r="L51" s="29"/>
      <c r="M51" s="1"/>
      <c r="N51" s="1"/>
      <c r="O51" s="1"/>
      <c r="P51" s="1"/>
      <c r="Q51" s="1"/>
      <c r="R51" s="1"/>
      <c r="S51" s="1"/>
      <c r="T51" s="1"/>
      <c r="U51" s="1"/>
      <c r="V51" s="1"/>
      <c r="W51" s="1"/>
      <c r="X51" s="1"/>
      <c r="Y51" s="1"/>
      <c r="Z51" s="1"/>
    </row>
    <row r="52" spans="1:26" ht="27.75" customHeight="1">
      <c r="A52" s="1"/>
      <c r="B52" s="485" t="s">
        <v>291</v>
      </c>
      <c r="C52" s="420"/>
      <c r="D52" s="420"/>
      <c r="E52" s="420"/>
      <c r="F52" s="420"/>
      <c r="G52" s="420"/>
      <c r="H52" s="421"/>
      <c r="I52" s="49"/>
      <c r="J52" s="160"/>
      <c r="K52" s="160"/>
      <c r="L52" s="160"/>
      <c r="M52" s="1"/>
      <c r="N52" s="1"/>
      <c r="O52" s="1"/>
      <c r="P52" s="1"/>
      <c r="Q52" s="1"/>
      <c r="R52" s="1"/>
      <c r="S52" s="1"/>
      <c r="T52" s="1"/>
      <c r="U52" s="1"/>
      <c r="V52" s="1"/>
      <c r="W52" s="1"/>
      <c r="X52" s="1"/>
      <c r="Y52" s="1"/>
      <c r="Z52" s="1"/>
    </row>
    <row r="53" spans="1:26" ht="42" customHeight="1">
      <c r="A53" s="1"/>
      <c r="B53" s="485" t="s">
        <v>292</v>
      </c>
      <c r="C53" s="420"/>
      <c r="D53" s="420"/>
      <c r="E53" s="420"/>
      <c r="F53" s="420"/>
      <c r="G53" s="420"/>
      <c r="H53" s="421"/>
      <c r="I53" s="49"/>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4"/>
      <c r="J54" s="186"/>
      <c r="K54" s="187"/>
      <c r="L54" s="187"/>
      <c r="M54" s="27"/>
      <c r="N54" s="27"/>
      <c r="O54" s="27"/>
      <c r="P54" s="27"/>
      <c r="Q54" s="27"/>
      <c r="R54" s="27"/>
      <c r="S54" s="27"/>
      <c r="T54" s="27"/>
      <c r="U54" s="27"/>
      <c r="V54" s="27"/>
      <c r="W54" s="27"/>
      <c r="X54" s="27"/>
      <c r="Y54" s="27"/>
      <c r="Z54" s="27"/>
    </row>
    <row r="55" spans="1:26" ht="16.5" customHeight="1">
      <c r="A55" s="1"/>
      <c r="B55" s="42" t="s">
        <v>242</v>
      </c>
      <c r="C55" s="181"/>
      <c r="D55" s="188"/>
      <c r="E55" s="188"/>
      <c r="F55" s="107"/>
      <c r="G55" s="107"/>
      <c r="H55" s="107"/>
      <c r="I55" s="107"/>
      <c r="J55" s="107"/>
      <c r="K55" s="107"/>
      <c r="L55" s="107"/>
      <c r="M55" s="1"/>
      <c r="N55" s="1"/>
      <c r="O55" s="1"/>
      <c r="P55" s="1"/>
      <c r="Q55" s="1"/>
      <c r="R55" s="1"/>
      <c r="S55" s="1"/>
      <c r="T55" s="1"/>
      <c r="U55" s="1"/>
      <c r="V55" s="1"/>
      <c r="W55" s="1"/>
      <c r="X55" s="1"/>
      <c r="Y55" s="1"/>
      <c r="Z55" s="1"/>
    </row>
    <row r="56" spans="1:26" ht="3.75" customHeight="1">
      <c r="A56" s="1"/>
      <c r="B56" s="553"/>
      <c r="C56" s="420"/>
      <c r="D56" s="420"/>
      <c r="E56" s="420"/>
      <c r="F56" s="420"/>
      <c r="G56" s="420"/>
      <c r="H56" s="420"/>
      <c r="I56" s="420"/>
      <c r="J56" s="420"/>
      <c r="K56" s="420"/>
      <c r="L56" s="421"/>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25" t="s">
        <v>293</v>
      </c>
      <c r="C58" s="420"/>
      <c r="D58" s="420"/>
      <c r="E58" s="420"/>
      <c r="F58" s="420"/>
      <c r="G58" s="420"/>
      <c r="H58" s="420"/>
      <c r="I58" s="420"/>
      <c r="J58" s="420"/>
      <c r="K58" s="420"/>
      <c r="L58" s="421"/>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4"/>
      <c r="B60" s="516" t="s">
        <v>226</v>
      </c>
      <c r="C60" s="514"/>
      <c r="D60" s="165" t="s">
        <v>227</v>
      </c>
      <c r="E60" s="165" t="s">
        <v>228</v>
      </c>
      <c r="F60" s="165" t="s">
        <v>229</v>
      </c>
      <c r="G60" s="165" t="s">
        <v>230</v>
      </c>
      <c r="H60" s="191" t="s">
        <v>231</v>
      </c>
      <c r="I60" s="192" t="s">
        <v>245</v>
      </c>
      <c r="J60" s="57"/>
      <c r="K60" s="57"/>
      <c r="L60" s="38"/>
      <c r="M60" s="164"/>
      <c r="N60" s="164"/>
      <c r="O60" s="164"/>
      <c r="P60" s="164"/>
      <c r="Q60" s="164"/>
      <c r="R60" s="164"/>
      <c r="S60" s="164"/>
      <c r="T60" s="164"/>
      <c r="U60" s="164"/>
      <c r="V60" s="164"/>
      <c r="W60" s="164"/>
      <c r="X60" s="164"/>
      <c r="Y60" s="164"/>
      <c r="Z60" s="164"/>
    </row>
    <row r="61" spans="1:26" ht="21" customHeight="1">
      <c r="A61" s="194"/>
      <c r="B61" s="511" t="s">
        <v>246</v>
      </c>
      <c r="C61" s="510"/>
      <c r="D61" s="195" t="s">
        <v>236</v>
      </c>
      <c r="E61" s="394"/>
      <c r="F61" s="394"/>
      <c r="G61" s="394"/>
      <c r="H61" s="394"/>
      <c r="I61" s="196">
        <f t="shared" ref="I61:I65" si="3">SUM(E61:H61)</f>
        <v>0</v>
      </c>
      <c r="J61" s="29"/>
      <c r="K61" s="29"/>
      <c r="L61" s="193"/>
      <c r="M61" s="1"/>
      <c r="N61" s="1"/>
      <c r="O61" s="1"/>
      <c r="P61" s="1"/>
      <c r="Q61" s="1"/>
      <c r="R61" s="1"/>
      <c r="S61" s="1"/>
      <c r="T61" s="1"/>
      <c r="U61" s="1"/>
      <c r="V61" s="1"/>
      <c r="W61" s="1"/>
      <c r="X61" s="1"/>
      <c r="Y61" s="1"/>
      <c r="Z61" s="1"/>
    </row>
    <row r="62" spans="1:26" ht="21" customHeight="1">
      <c r="A62" s="194"/>
      <c r="B62" s="519" t="s">
        <v>247</v>
      </c>
      <c r="C62" s="514"/>
      <c r="D62" s="168" t="s">
        <v>236</v>
      </c>
      <c r="E62" s="394"/>
      <c r="F62" s="394"/>
      <c r="G62" s="394"/>
      <c r="H62" s="394"/>
      <c r="I62" s="196">
        <f t="shared" si="3"/>
        <v>0</v>
      </c>
      <c r="J62" s="29"/>
      <c r="K62" s="29"/>
      <c r="L62" s="193"/>
      <c r="M62" s="1"/>
      <c r="N62" s="1"/>
      <c r="O62" s="1"/>
      <c r="P62" s="1"/>
      <c r="Q62" s="1"/>
      <c r="R62" s="1"/>
      <c r="S62" s="1"/>
      <c r="T62" s="1"/>
      <c r="U62" s="1"/>
      <c r="V62" s="1"/>
      <c r="W62" s="1"/>
      <c r="X62" s="1"/>
      <c r="Y62" s="1"/>
      <c r="Z62" s="1"/>
    </row>
    <row r="63" spans="1:26" ht="21" customHeight="1">
      <c r="A63" s="194"/>
      <c r="B63" s="520" t="s">
        <v>248</v>
      </c>
      <c r="C63" s="521"/>
      <c r="D63" s="197" t="s">
        <v>236</v>
      </c>
      <c r="E63" s="394"/>
      <c r="F63" s="394"/>
      <c r="G63" s="394"/>
      <c r="H63" s="394"/>
      <c r="I63" s="196">
        <f t="shared" si="3"/>
        <v>0</v>
      </c>
      <c r="J63" s="29"/>
      <c r="K63" s="29"/>
      <c r="L63" s="193"/>
      <c r="M63" s="1"/>
      <c r="N63" s="1"/>
      <c r="O63" s="1"/>
      <c r="P63" s="1"/>
      <c r="Q63" s="1"/>
      <c r="R63" s="1"/>
      <c r="S63" s="1"/>
      <c r="T63" s="1"/>
      <c r="U63" s="1"/>
      <c r="V63" s="1"/>
      <c r="W63" s="1"/>
      <c r="X63" s="1"/>
      <c r="Y63" s="1"/>
      <c r="Z63" s="1"/>
    </row>
    <row r="64" spans="1:26" ht="21" customHeight="1">
      <c r="A64" s="194"/>
      <c r="B64" s="522" t="s">
        <v>249</v>
      </c>
      <c r="C64" s="510"/>
      <c r="D64" s="168" t="s">
        <v>236</v>
      </c>
      <c r="E64" s="394"/>
      <c r="F64" s="394"/>
      <c r="G64" s="394"/>
      <c r="H64" s="394"/>
      <c r="I64" s="196">
        <f t="shared" si="3"/>
        <v>0</v>
      </c>
      <c r="J64" s="29"/>
      <c r="K64" s="29"/>
      <c r="L64" s="193"/>
      <c r="M64" s="1"/>
      <c r="N64" s="1"/>
      <c r="O64" s="1"/>
      <c r="P64" s="1"/>
      <c r="Q64" s="1"/>
      <c r="R64" s="1"/>
      <c r="S64" s="1"/>
      <c r="T64" s="1"/>
      <c r="U64" s="1"/>
      <c r="V64" s="1"/>
      <c r="W64" s="1"/>
      <c r="X64" s="1"/>
      <c r="Y64" s="1"/>
      <c r="Z64" s="1"/>
    </row>
    <row r="65" spans="1:26" ht="21" customHeight="1">
      <c r="A65" s="194"/>
      <c r="B65" s="511" t="s">
        <v>250</v>
      </c>
      <c r="C65" s="510"/>
      <c r="D65" s="197" t="s">
        <v>236</v>
      </c>
      <c r="E65" s="394"/>
      <c r="F65" s="394"/>
      <c r="G65" s="394"/>
      <c r="H65" s="394"/>
      <c r="I65" s="196">
        <f t="shared" si="3"/>
        <v>0</v>
      </c>
      <c r="J65" s="29"/>
      <c r="K65" s="29"/>
      <c r="L65" s="193"/>
      <c r="M65" s="1"/>
      <c r="N65" s="1"/>
      <c r="O65" s="1"/>
      <c r="P65" s="1"/>
      <c r="Q65" s="1"/>
      <c r="R65" s="1"/>
      <c r="S65" s="1"/>
      <c r="T65" s="1"/>
      <c r="U65" s="1"/>
      <c r="V65" s="1"/>
      <c r="W65" s="1"/>
      <c r="X65" s="1"/>
      <c r="Y65" s="1"/>
      <c r="Z65" s="1"/>
    </row>
    <row r="66" spans="1:26" ht="3" customHeight="1">
      <c r="A66" s="194"/>
      <c r="B66" s="199"/>
      <c r="C66" s="200"/>
      <c r="D66" s="201"/>
      <c r="E66" s="405"/>
      <c r="F66" s="405"/>
      <c r="G66" s="405"/>
      <c r="H66" s="405"/>
      <c r="I66" s="203"/>
      <c r="J66" s="29"/>
      <c r="K66" s="29"/>
      <c r="L66" s="193"/>
      <c r="M66" s="1"/>
      <c r="N66" s="1"/>
      <c r="O66" s="1"/>
      <c r="P66" s="1"/>
      <c r="Q66" s="1"/>
      <c r="R66" s="1"/>
      <c r="S66" s="1"/>
      <c r="T66" s="1"/>
      <c r="U66" s="1"/>
      <c r="V66" s="1"/>
      <c r="W66" s="1"/>
      <c r="X66" s="1"/>
      <c r="Y66" s="1"/>
      <c r="Z66" s="1"/>
    </row>
    <row r="67" spans="1:26" ht="18" customHeight="1">
      <c r="A67" s="194"/>
      <c r="B67" s="502" t="s">
        <v>251</v>
      </c>
      <c r="C67" s="503"/>
      <c r="D67" s="205" t="s">
        <v>236</v>
      </c>
      <c r="E67" s="206">
        <f t="shared" ref="E67:I67" si="4">SUM(E61:E65)</f>
        <v>0</v>
      </c>
      <c r="F67" s="206">
        <f t="shared" si="4"/>
        <v>0</v>
      </c>
      <c r="G67" s="206">
        <f t="shared" si="4"/>
        <v>0</v>
      </c>
      <c r="H67" s="206">
        <f t="shared" si="4"/>
        <v>0</v>
      </c>
      <c r="I67" s="207">
        <f t="shared" si="4"/>
        <v>0</v>
      </c>
      <c r="J67" s="530"/>
      <c r="K67" s="421"/>
      <c r="L67" s="193"/>
      <c r="M67" s="1"/>
      <c r="N67" s="1"/>
      <c r="O67" s="1"/>
      <c r="P67" s="1"/>
      <c r="Q67" s="1"/>
      <c r="R67" s="1"/>
      <c r="S67" s="1"/>
      <c r="T67" s="1"/>
      <c r="U67" s="1"/>
      <c r="V67" s="1"/>
      <c r="W67" s="1"/>
      <c r="X67" s="1"/>
      <c r="Y67" s="1"/>
      <c r="Z67" s="1"/>
    </row>
    <row r="68" spans="1:26" ht="4.5" customHeight="1">
      <c r="A68" s="194"/>
      <c r="B68" s="209"/>
      <c r="C68" s="209"/>
      <c r="D68" s="209"/>
      <c r="E68" s="209"/>
      <c r="F68" s="209"/>
      <c r="G68" s="209"/>
      <c r="H68" s="209"/>
      <c r="I68" s="209"/>
      <c r="J68" s="193"/>
      <c r="K68" s="193"/>
      <c r="L68" s="193"/>
      <c r="M68" s="1"/>
      <c r="N68" s="1"/>
      <c r="O68" s="1"/>
      <c r="P68" s="1"/>
      <c r="Q68" s="1"/>
      <c r="R68" s="1"/>
      <c r="S68" s="1"/>
      <c r="T68" s="1"/>
      <c r="U68" s="1"/>
      <c r="V68" s="1"/>
      <c r="W68" s="1"/>
      <c r="X68" s="1"/>
      <c r="Y68" s="1"/>
      <c r="Z68" s="1"/>
    </row>
    <row r="69" spans="1:26" ht="27.75" customHeight="1">
      <c r="A69" s="194"/>
      <c r="B69" s="209"/>
      <c r="C69" s="209"/>
      <c r="D69" s="209"/>
      <c r="E69" s="210" t="str">
        <f t="shared" ref="E69:G69" si="5">IF($D$49="Flat rate 25 %",IF(E65&gt;SUM(E61+E63+E64)*0.25,"Výše nepřímých nákladů
v daném roce překročena!",""),"")</f>
        <v/>
      </c>
      <c r="F69" s="210" t="str">
        <f t="shared" si="5"/>
        <v/>
      </c>
      <c r="G69" s="210" t="str">
        <f t="shared" si="5"/>
        <v/>
      </c>
      <c r="H69" s="209"/>
      <c r="I69" s="209"/>
      <c r="J69" s="530"/>
      <c r="K69" s="421"/>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8"/>
      <c r="I70" s="8"/>
      <c r="J70" s="193"/>
      <c r="K70" s="193"/>
      <c r="L70" s="193"/>
      <c r="M70" s="1"/>
      <c r="N70" s="1"/>
      <c r="O70" s="1"/>
      <c r="P70" s="1"/>
      <c r="Q70" s="1"/>
      <c r="R70" s="1"/>
      <c r="S70" s="1"/>
      <c r="T70" s="1"/>
      <c r="U70" s="1"/>
      <c r="V70" s="1"/>
      <c r="W70" s="1"/>
      <c r="X70" s="1"/>
      <c r="Y70" s="1"/>
      <c r="Z70" s="1"/>
    </row>
    <row r="71" spans="1:26" ht="20.25" customHeight="1">
      <c r="A71" s="1"/>
      <c r="B71" s="13" t="s">
        <v>252</v>
      </c>
      <c r="C71" s="209"/>
      <c r="D71" s="512" t="str">
        <f>IF(I62=0,"  Není relevantní",IF(I62&lt;=0.2*(I67),"  Výše nákladů na subdodávky je v pořádku.","  Náklady na subdodávky překročily 20% z celkových uznaných nákladů."))</f>
        <v xml:space="preserve">  Není relevantní</v>
      </c>
      <c r="E71" s="513"/>
      <c r="F71" s="513"/>
      <c r="G71" s="514"/>
      <c r="H71" s="8"/>
      <c r="I71" s="8"/>
      <c r="J71" s="193"/>
      <c r="K71" s="193"/>
      <c r="L71" s="29"/>
      <c r="M71" s="1"/>
      <c r="N71" s="1"/>
      <c r="O71" s="1"/>
      <c r="P71" s="1"/>
      <c r="Q71" s="1"/>
      <c r="R71" s="1"/>
      <c r="S71" s="1"/>
      <c r="T71" s="1"/>
      <c r="U71" s="1"/>
      <c r="V71" s="1"/>
      <c r="W71" s="1"/>
      <c r="X71" s="1"/>
      <c r="Y71" s="1"/>
      <c r="Z71" s="1"/>
    </row>
    <row r="72" spans="1:26" ht="9" customHeight="1">
      <c r="A72" s="1"/>
      <c r="B72" s="13"/>
      <c r="C72" s="209"/>
      <c r="D72" s="211"/>
      <c r="E72" s="211"/>
      <c r="F72" s="211"/>
      <c r="G72" s="211"/>
      <c r="H72" s="8"/>
      <c r="I72" s="8"/>
      <c r="J72" s="193"/>
      <c r="K72" s="193"/>
      <c r="L72" s="29"/>
      <c r="M72" s="1"/>
      <c r="N72" s="1"/>
      <c r="O72" s="1"/>
      <c r="P72" s="1"/>
      <c r="Q72" s="1"/>
      <c r="R72" s="1"/>
      <c r="S72" s="1"/>
      <c r="T72" s="1"/>
      <c r="U72" s="1"/>
      <c r="V72" s="1"/>
      <c r="W72" s="1"/>
      <c r="X72" s="1"/>
      <c r="Y72" s="1"/>
      <c r="Z72" s="1"/>
    </row>
    <row r="73" spans="1:26" ht="20.25" customHeight="1">
      <c r="A73" s="1"/>
      <c r="B73" s="13" t="s">
        <v>253</v>
      </c>
      <c r="C73" s="209"/>
      <c r="D73" s="512" t="str">
        <f>IF($D$49="Flat rate 25 %",IF(I65&gt;SUM(I61+I63+I64)*0.25,"  Výše nepřímých nákladů vykazovaných metodou flat rate 25 % překročena! Prosím opravte.","  Výše nepřímých nákladů je v pořádku."),"  Není relevantní")</f>
        <v xml:space="preserve">  Není relevantní</v>
      </c>
      <c r="E73" s="513"/>
      <c r="F73" s="513"/>
      <c r="G73" s="514"/>
      <c r="H73" s="8"/>
      <c r="I73" s="8"/>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8"/>
      <c r="I74" s="8"/>
      <c r="J74" s="193"/>
      <c r="K74" s="193"/>
      <c r="L74" s="29"/>
      <c r="M74" s="1"/>
      <c r="N74" s="1"/>
      <c r="O74" s="1"/>
      <c r="P74" s="1"/>
      <c r="Q74" s="1"/>
      <c r="R74" s="1"/>
      <c r="S74" s="1"/>
      <c r="T74" s="1"/>
      <c r="U74" s="1"/>
      <c r="V74" s="1"/>
      <c r="W74" s="1"/>
      <c r="X74" s="1"/>
      <c r="Y74" s="1"/>
      <c r="Z74" s="1"/>
    </row>
    <row r="75" spans="1:26" ht="12.75" customHeight="1">
      <c r="A75" s="1"/>
      <c r="B75" s="552" t="s">
        <v>254</v>
      </c>
      <c r="C75" s="427"/>
      <c r="D75" s="427"/>
      <c r="E75" s="427"/>
      <c r="F75" s="427"/>
      <c r="G75" s="427"/>
      <c r="H75" s="427"/>
      <c r="I75" s="427"/>
      <c r="J75" s="428"/>
      <c r="K75" s="160"/>
      <c r="L75" s="29"/>
      <c r="M75" s="1"/>
      <c r="N75" s="1"/>
      <c r="O75" s="1"/>
      <c r="P75" s="1"/>
      <c r="Q75" s="1"/>
      <c r="R75" s="1"/>
      <c r="S75" s="1"/>
      <c r="T75" s="1"/>
      <c r="U75" s="1"/>
      <c r="V75" s="1"/>
      <c r="W75" s="1"/>
      <c r="X75" s="1"/>
      <c r="Y75" s="1"/>
      <c r="Z75" s="1"/>
    </row>
    <row r="76" spans="1:26" ht="10.5" customHeight="1">
      <c r="A76" s="1"/>
      <c r="B76" s="429"/>
      <c r="C76" s="430"/>
      <c r="D76" s="430"/>
      <c r="E76" s="430"/>
      <c r="F76" s="430"/>
      <c r="G76" s="430"/>
      <c r="H76" s="430"/>
      <c r="I76" s="430"/>
      <c r="J76" s="431"/>
      <c r="K76" s="29"/>
      <c r="L76" s="29"/>
      <c r="M76" s="1"/>
      <c r="N76" s="1"/>
      <c r="O76" s="1"/>
      <c r="P76" s="1"/>
      <c r="Q76" s="1"/>
      <c r="R76" s="1"/>
      <c r="S76" s="1"/>
      <c r="T76" s="1"/>
      <c r="U76" s="1"/>
      <c r="V76" s="1"/>
      <c r="W76" s="1"/>
      <c r="X76" s="1"/>
      <c r="Y76" s="1"/>
      <c r="Z76" s="1"/>
    </row>
    <row r="77" spans="1:26" ht="4.5" customHeight="1">
      <c r="A77" s="1"/>
      <c r="B77" s="269"/>
      <c r="C77" s="269"/>
      <c r="D77" s="269"/>
      <c r="E77" s="269"/>
      <c r="F77" s="269"/>
      <c r="G77" s="269"/>
      <c r="H77" s="269"/>
      <c r="I77" s="269"/>
      <c r="J77" s="160"/>
      <c r="K77" s="29"/>
      <c r="L77" s="29"/>
      <c r="M77" s="1"/>
      <c r="N77" s="1"/>
      <c r="O77" s="1"/>
      <c r="P77" s="1"/>
      <c r="Q77" s="1"/>
      <c r="R77" s="1"/>
      <c r="S77" s="1"/>
      <c r="T77" s="1"/>
      <c r="U77" s="1"/>
      <c r="V77" s="1"/>
      <c r="W77" s="1"/>
      <c r="X77" s="1"/>
      <c r="Y77" s="1"/>
      <c r="Z77" s="1"/>
    </row>
    <row r="78" spans="1:26" ht="15.75" customHeight="1">
      <c r="A78" s="1"/>
      <c r="B78" s="506" t="s">
        <v>255</v>
      </c>
      <c r="C78" s="420"/>
      <c r="D78" s="420"/>
      <c r="E78" s="420"/>
      <c r="F78" s="420"/>
      <c r="G78" s="420"/>
      <c r="H78" s="421"/>
      <c r="I78" s="190"/>
      <c r="J78" s="561"/>
      <c r="K78" s="421"/>
      <c r="L78" s="86"/>
      <c r="M78" s="1"/>
      <c r="N78" s="1"/>
      <c r="O78" s="1"/>
      <c r="P78" s="1"/>
      <c r="Q78" s="1"/>
      <c r="R78" s="1"/>
      <c r="S78" s="1"/>
      <c r="T78" s="1"/>
      <c r="U78" s="1"/>
      <c r="V78" s="1"/>
      <c r="W78" s="1"/>
      <c r="X78" s="1"/>
      <c r="Y78" s="1"/>
      <c r="Z78" s="1"/>
    </row>
    <row r="79" spans="1:26" ht="15.75" customHeight="1">
      <c r="A79" s="1"/>
      <c r="B79" s="254"/>
      <c r="C79" s="254"/>
      <c r="D79" s="255"/>
      <c r="E79" s="256"/>
      <c r="F79" s="270"/>
      <c r="G79" s="270"/>
      <c r="H79" s="270"/>
      <c r="I79" s="270"/>
      <c r="J79" s="271"/>
      <c r="K79" s="270"/>
      <c r="L79" s="22"/>
      <c r="M79" s="1"/>
      <c r="N79" s="1"/>
      <c r="O79" s="1"/>
      <c r="P79" s="1"/>
      <c r="Q79" s="1"/>
      <c r="R79" s="1"/>
      <c r="S79" s="1"/>
      <c r="T79" s="1"/>
      <c r="U79" s="1"/>
      <c r="V79" s="1"/>
      <c r="W79" s="1"/>
      <c r="X79" s="1"/>
      <c r="Y79" s="1"/>
      <c r="Z79" s="1"/>
    </row>
    <row r="80" spans="1:26" ht="15.75" customHeight="1">
      <c r="A80" s="1"/>
      <c r="B80" s="42" t="s">
        <v>256</v>
      </c>
      <c r="C80" s="161"/>
      <c r="D80" s="107"/>
      <c r="E80" s="107"/>
      <c r="F80" s="107"/>
      <c r="G80" s="107"/>
      <c r="H80" s="107"/>
      <c r="I80" s="107"/>
      <c r="J80" s="107"/>
      <c r="K80" s="107"/>
      <c r="L80" s="1"/>
      <c r="M80" s="219"/>
      <c r="N80" s="1"/>
      <c r="O80" s="1"/>
      <c r="P80" s="1"/>
      <c r="Q80" s="1"/>
      <c r="R80" s="1"/>
      <c r="S80" s="1"/>
      <c r="T80" s="1"/>
      <c r="U80" s="1"/>
      <c r="V80" s="1"/>
      <c r="W80" s="1"/>
      <c r="X80" s="1"/>
      <c r="Y80" s="1"/>
      <c r="Z80" s="1"/>
    </row>
    <row r="81" spans="1:26" ht="9" customHeight="1">
      <c r="A81" s="1"/>
      <c r="B81" s="156"/>
      <c r="C81" s="48"/>
      <c r="D81" s="29"/>
      <c r="E81" s="29"/>
      <c r="F81" s="29"/>
      <c r="G81" s="29"/>
      <c r="H81" s="29"/>
      <c r="I81" s="29"/>
      <c r="J81" s="29"/>
      <c r="K81" s="29"/>
      <c r="L81" s="1"/>
      <c r="M81" s="219"/>
      <c r="N81" s="1"/>
      <c r="O81" s="1"/>
      <c r="P81" s="1"/>
      <c r="Q81" s="1"/>
      <c r="R81" s="1"/>
      <c r="S81" s="1"/>
      <c r="T81" s="1"/>
      <c r="U81" s="1"/>
      <c r="V81" s="1"/>
      <c r="W81" s="1"/>
      <c r="X81" s="1"/>
      <c r="Y81" s="1"/>
      <c r="Z81" s="1"/>
    </row>
    <row r="82" spans="1:26" ht="20.25" customHeight="1">
      <c r="A82" s="1"/>
      <c r="B82" s="220" t="s">
        <v>294</v>
      </c>
      <c r="C82" s="48"/>
      <c r="D82" s="29"/>
      <c r="E82" s="29"/>
      <c r="F82" s="29"/>
      <c r="G82" s="29"/>
      <c r="H82" s="29"/>
      <c r="I82" s="29"/>
      <c r="J82" s="29"/>
      <c r="K82" s="29"/>
      <c r="L82" s="8"/>
      <c r="M82" s="219"/>
      <c r="N82" s="1"/>
      <c r="O82" s="1"/>
      <c r="P82" s="1"/>
      <c r="Q82" s="1"/>
      <c r="R82" s="1"/>
      <c r="S82" s="1"/>
      <c r="T82" s="1"/>
      <c r="U82" s="1"/>
      <c r="V82" s="1"/>
      <c r="W82" s="1"/>
      <c r="X82" s="1"/>
      <c r="Y82" s="1"/>
      <c r="Z82" s="1"/>
    </row>
    <row r="83" spans="1:26" ht="28.5" customHeight="1">
      <c r="A83" s="1"/>
      <c r="B83" s="485"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0"/>
      <c r="D83" s="420"/>
      <c r="E83" s="420"/>
      <c r="F83" s="420"/>
      <c r="G83" s="420"/>
      <c r="H83" s="421"/>
      <c r="I83" s="49"/>
      <c r="J83" s="29"/>
      <c r="K83" s="29"/>
      <c r="L83" s="8"/>
      <c r="M83" s="219"/>
      <c r="N83" s="1"/>
      <c r="O83" s="1"/>
      <c r="P83" s="1"/>
      <c r="Q83" s="1"/>
      <c r="R83" s="1"/>
      <c r="S83" s="1"/>
      <c r="T83" s="1"/>
      <c r="U83" s="1"/>
      <c r="V83" s="1"/>
      <c r="W83" s="1"/>
      <c r="X83" s="1"/>
      <c r="Y83" s="1"/>
      <c r="Z83" s="1"/>
    </row>
    <row r="84" spans="1:26" ht="5.25" customHeight="1">
      <c r="A84" s="1"/>
      <c r="B84" s="171"/>
      <c r="C84" s="48"/>
      <c r="D84" s="29"/>
      <c r="E84" s="29"/>
      <c r="F84" s="29"/>
      <c r="G84" s="29"/>
      <c r="H84" s="29"/>
      <c r="I84" s="29"/>
      <c r="J84" s="29"/>
      <c r="K84" s="29"/>
      <c r="L84" s="8"/>
      <c r="M84" s="219"/>
      <c r="N84" s="1"/>
      <c r="O84" s="1"/>
      <c r="P84" s="1"/>
      <c r="Q84" s="1"/>
      <c r="R84" s="1"/>
      <c r="S84" s="1"/>
      <c r="T84" s="1"/>
      <c r="U84" s="1"/>
      <c r="V84" s="1"/>
      <c r="W84" s="1"/>
      <c r="X84" s="1"/>
      <c r="Y84" s="1"/>
      <c r="Z84" s="1"/>
    </row>
    <row r="85" spans="1:26" ht="19.5" customHeight="1">
      <c r="A85" s="164"/>
      <c r="B85" s="516" t="s">
        <v>226</v>
      </c>
      <c r="C85" s="514"/>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17" t="str">
        <f>IF($D$12="VO - Výzkumná organizace","","Maximální výše podpory pro daný rok a typ subjektu 
dle Nařízení EK a národních podmínek výzvy")</f>
        <v>Maximální výše podpory pro daný rok a typ subjektu 
dle Nařízení EK a národních podmínek výzvy</v>
      </c>
      <c r="C86" s="510"/>
      <c r="D86" s="195" t="str">
        <f>IF($D$12="VO - Výzkumná organizace","","€")</f>
        <v>€</v>
      </c>
      <c r="E86" s="224">
        <f t="shared" ref="E86:H86" si="6">IF($D$12="VO - Výzkumná organizace","",FLOOR(E67*(E41*$E$27+E42*$F$27),1))</f>
        <v>0</v>
      </c>
      <c r="F86" s="224">
        <f t="shared" si="6"/>
        <v>0</v>
      </c>
      <c r="G86" s="224">
        <f t="shared" si="6"/>
        <v>0</v>
      </c>
      <c r="H86" s="224">
        <f t="shared" si="6"/>
        <v>0</v>
      </c>
      <c r="I86" s="225">
        <f>SUM(E86:H86)</f>
        <v>0</v>
      </c>
      <c r="J86" s="560"/>
      <c r="K86" s="421"/>
      <c r="L86" s="29"/>
      <c r="M86" s="1"/>
      <c r="N86" s="1"/>
      <c r="O86" s="1"/>
      <c r="P86" s="1"/>
      <c r="Q86" s="1"/>
      <c r="R86" s="1"/>
      <c r="S86" s="1"/>
      <c r="T86" s="1"/>
      <c r="U86" s="1"/>
      <c r="V86" s="1"/>
      <c r="W86" s="1"/>
      <c r="X86" s="1"/>
      <c r="Y86" s="1"/>
      <c r="Z86" s="1"/>
    </row>
    <row r="87" spans="1:26" ht="34.5" customHeight="1">
      <c r="A87" s="1"/>
      <c r="B87" s="509" t="str">
        <f>IF($D$12&lt;&gt;"VO - výzkumná organizace","","Maximální výše podpory pro výzkumnou organizaci
(při dodržení max. možné intenzity podpory na projekt)")</f>
        <v/>
      </c>
      <c r="C87" s="510"/>
      <c r="D87" s="226" t="str">
        <f>IF($D$12&lt;&gt;"VO - výzkumná organizace","","€")</f>
        <v/>
      </c>
      <c r="E87" s="227" t="str">
        <f t="shared" ref="E87:H87" si="7">IF($D$12&lt;&gt;"VO - výzkumná organizace","",PRODUCT(E67*$F$27))</f>
        <v/>
      </c>
      <c r="F87" s="227" t="str">
        <f t="shared" si="7"/>
        <v/>
      </c>
      <c r="G87" s="227" t="str">
        <f t="shared" si="7"/>
        <v/>
      </c>
      <c r="H87" s="227" t="str">
        <f t="shared" si="7"/>
        <v/>
      </c>
      <c r="I87" s="228" t="str">
        <f>IF(B87="","",SUM(E87:H87))</f>
        <v/>
      </c>
      <c r="J87" s="272"/>
      <c r="K87" s="273"/>
      <c r="L87" s="29"/>
      <c r="M87" s="1"/>
      <c r="N87" s="1"/>
      <c r="O87" s="1"/>
      <c r="P87" s="1"/>
      <c r="Q87" s="1"/>
      <c r="R87" s="1"/>
      <c r="S87" s="1"/>
      <c r="T87" s="1"/>
      <c r="U87" s="1"/>
      <c r="V87" s="1"/>
      <c r="W87" s="1"/>
      <c r="X87" s="1"/>
      <c r="Y87" s="1"/>
      <c r="Z87" s="1"/>
    </row>
    <row r="88" spans="1:26" ht="21" customHeight="1">
      <c r="A88" s="1"/>
      <c r="B88" s="511" t="s">
        <v>258</v>
      </c>
      <c r="C88" s="510"/>
      <c r="D88" s="229" t="s">
        <v>236</v>
      </c>
      <c r="E88" s="395"/>
      <c r="F88" s="395"/>
      <c r="G88" s="395"/>
      <c r="H88" s="395"/>
      <c r="I88" s="225">
        <f t="shared" ref="I88:I89" si="8">SUM(E88:H88)</f>
        <v>0</v>
      </c>
      <c r="J88" s="274"/>
      <c r="K88" s="275"/>
      <c r="L88" s="29"/>
      <c r="M88" s="1"/>
      <c r="N88" s="1"/>
      <c r="O88" s="1"/>
      <c r="P88" s="1"/>
      <c r="Q88" s="1"/>
      <c r="R88" s="1"/>
      <c r="S88" s="1"/>
      <c r="T88" s="1"/>
      <c r="U88" s="1"/>
      <c r="V88" s="1"/>
      <c r="W88" s="1"/>
      <c r="X88" s="1"/>
      <c r="Y88" s="1"/>
      <c r="Z88" s="1"/>
    </row>
    <row r="89" spans="1:26" ht="21" customHeight="1">
      <c r="A89" s="1"/>
      <c r="B89" s="509" t="s">
        <v>259</v>
      </c>
      <c r="C89" s="510"/>
      <c r="D89" s="232" t="s">
        <v>236</v>
      </c>
      <c r="E89" s="233">
        <f t="shared" ref="E89:H89" si="9">E90-E88</f>
        <v>0</v>
      </c>
      <c r="F89" s="233">
        <f t="shared" si="9"/>
        <v>0</v>
      </c>
      <c r="G89" s="233">
        <f t="shared" si="9"/>
        <v>0</v>
      </c>
      <c r="H89" s="233">
        <f t="shared" si="9"/>
        <v>0</v>
      </c>
      <c r="I89" s="228">
        <f t="shared" si="8"/>
        <v>0</v>
      </c>
      <c r="J89" s="29"/>
      <c r="K89" s="29"/>
      <c r="L89" s="29"/>
      <c r="M89" s="1"/>
      <c r="N89" s="1"/>
      <c r="O89" s="1"/>
      <c r="P89" s="1"/>
      <c r="Q89" s="1"/>
      <c r="R89" s="1"/>
      <c r="S89" s="1"/>
      <c r="T89" s="1"/>
      <c r="U89" s="1"/>
      <c r="V89" s="1"/>
      <c r="W89" s="1"/>
      <c r="X89" s="1"/>
      <c r="Y89" s="1"/>
      <c r="Z89" s="1"/>
    </row>
    <row r="90" spans="1:26" ht="21" customHeight="1">
      <c r="A90" s="1"/>
      <c r="B90" s="511" t="s">
        <v>260</v>
      </c>
      <c r="C90" s="510"/>
      <c r="D90" s="229" t="s">
        <v>236</v>
      </c>
      <c r="E90" s="224">
        <f t="shared" ref="E90:I90" si="10">E67</f>
        <v>0</v>
      </c>
      <c r="F90" s="224">
        <f t="shared" si="10"/>
        <v>0</v>
      </c>
      <c r="G90" s="224">
        <f t="shared" si="10"/>
        <v>0</v>
      </c>
      <c r="H90" s="224">
        <f t="shared" si="10"/>
        <v>0</v>
      </c>
      <c r="I90" s="225">
        <f t="shared" si="10"/>
        <v>0</v>
      </c>
      <c r="J90" s="29"/>
      <c r="K90" s="29"/>
      <c r="L90" s="29"/>
      <c r="M90" s="1"/>
      <c r="N90" s="1"/>
      <c r="O90" s="1"/>
      <c r="P90" s="1"/>
      <c r="Q90" s="1"/>
      <c r="R90" s="1"/>
      <c r="S90" s="1"/>
      <c r="T90" s="1"/>
      <c r="U90" s="1"/>
      <c r="V90" s="1"/>
      <c r="W90" s="1"/>
      <c r="X90" s="1"/>
      <c r="Y90" s="1"/>
      <c r="Z90" s="1"/>
    </row>
    <row r="91" spans="1:26" ht="3" customHeight="1">
      <c r="A91" s="1"/>
      <c r="B91" s="199"/>
      <c r="C91" s="200"/>
      <c r="D91" s="234"/>
      <c r="E91" s="235"/>
      <c r="F91" s="235"/>
      <c r="G91" s="236"/>
      <c r="H91" s="236"/>
      <c r="I91" s="237"/>
      <c r="J91" s="29"/>
      <c r="K91" s="29"/>
      <c r="L91" s="29"/>
      <c r="M91" s="1"/>
      <c r="N91" s="1"/>
      <c r="O91" s="1"/>
      <c r="P91" s="1"/>
      <c r="Q91" s="1"/>
      <c r="R91" s="1"/>
      <c r="S91" s="1"/>
      <c r="T91" s="1"/>
      <c r="U91" s="1"/>
      <c r="V91" s="1"/>
      <c r="W91" s="1"/>
      <c r="X91" s="1"/>
      <c r="Y91" s="1"/>
      <c r="Z91" s="1"/>
    </row>
    <row r="92" spans="1:26" ht="18" customHeight="1">
      <c r="A92" s="1"/>
      <c r="B92" s="502" t="s">
        <v>261</v>
      </c>
      <c r="C92" s="503"/>
      <c r="D92" s="205" t="s">
        <v>233</v>
      </c>
      <c r="E92" s="238">
        <f t="shared" ref="E92:I92" si="11">IFERROR(E88/E90,0)</f>
        <v>0</v>
      </c>
      <c r="F92" s="238">
        <f t="shared" si="11"/>
        <v>0</v>
      </c>
      <c r="G92" s="239">
        <f t="shared" si="11"/>
        <v>0</v>
      </c>
      <c r="H92" s="239">
        <f t="shared" si="11"/>
        <v>0</v>
      </c>
      <c r="I92" s="240">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4" t="str">
        <f>IF(FP_HÚ&lt;&gt;"VO - výzkumná organizace",IF(E$88&gt;E$86,"Maximální výše podpory pro daný rok překročena",""),IF(E$88&gt;E$87,"Maximální výše podpory pro daný rok překročena",""))</f>
        <v/>
      </c>
      <c r="F93" s="64" t="str">
        <f>IF(FP_HÚ&lt;&gt;"VO - výzkumná organizace",IF(F$88&gt;F$86,"Maximální výše podpory pro daný rok překročena",""),IF(F$88&gt;F$87,"Maximální výše podpory pro daný rok překročena",""))</f>
        <v/>
      </c>
      <c r="G93" s="64" t="str">
        <f>IF(FP_HÚ&lt;&gt;"VO - výzkumná organizace",IF(G$88&gt;G$86,"Maximální výše podpory pro daný rok překročena",""),IF(G$88&gt;G$87,"Maximální výše podpory pro daný rok překročena",""))</f>
        <v/>
      </c>
      <c r="H93" s="64" t="str">
        <f>IF(FP_HÚ&lt;&gt;"VO - výzkumná organizace",IF(H$88&gt;H$86,"Maximální výše podpory pro daný rok překročena",""),IF(H$88&gt;H$87,"Maximální výše podpory pro daný rok překročena",""))</f>
        <v/>
      </c>
      <c r="I93" s="562" t="str">
        <f>IF($H$87="",IF($H$88&gt;$H$86,"  Přesáhli jste maximální možnou intenzitu podpory 
  pro daný typ subjektu dle Nařízení EK!",""),IF($H$88&gt;$H$87,"  Přesáhli jste maximální možnou intenzitu podpory
  pro daný typ subjektu dle Nařízení EK!",""))</f>
        <v/>
      </c>
      <c r="J93" s="428"/>
      <c r="K93" s="29"/>
      <c r="L93" s="29"/>
      <c r="M93" s="1"/>
      <c r="N93" s="1"/>
      <c r="O93" s="1"/>
      <c r="P93" s="1"/>
      <c r="Q93" s="1"/>
      <c r="R93" s="1"/>
      <c r="S93" s="1"/>
      <c r="T93" s="1"/>
      <c r="U93" s="1"/>
      <c r="V93" s="1"/>
      <c r="W93" s="1"/>
      <c r="X93" s="1"/>
      <c r="Y93" s="1"/>
      <c r="Z93" s="1"/>
    </row>
    <row r="94" spans="1:26" ht="31.5" customHeight="1">
      <c r="A94" s="1"/>
      <c r="B94" s="13" t="s">
        <v>295</v>
      </c>
      <c r="C94" s="29"/>
      <c r="D94" s="260">
        <f>míra_podpory</f>
        <v>0</v>
      </c>
      <c r="E94" s="512" t="str">
        <f>IF(D94&lt;=E32,"  Požadovaná podpora je v pořádku.","  Požadovaná podpora převyšuje maximální možnou podporu 
  plynoucí z podmínek programu "&amp;číselníky!AF44&amp;"!")</f>
        <v xml:space="preserve">  Požadovaná podpora je v pořádku.</v>
      </c>
      <c r="F94" s="513"/>
      <c r="G94" s="514"/>
      <c r="H94" s="261"/>
      <c r="I94" s="429"/>
      <c r="J94" s="431"/>
      <c r="K94" s="29"/>
      <c r="L94" s="29"/>
      <c r="M94" s="1"/>
      <c r="N94" s="1"/>
      <c r="O94" s="1"/>
      <c r="P94" s="1"/>
      <c r="Q94" s="1"/>
      <c r="R94" s="1"/>
      <c r="S94" s="1"/>
      <c r="T94" s="1"/>
      <c r="U94" s="1"/>
      <c r="V94" s="1"/>
      <c r="W94" s="1"/>
      <c r="X94" s="1"/>
      <c r="Y94" s="1"/>
      <c r="Z94" s="1"/>
    </row>
    <row r="95" spans="1:26" ht="12" customHeight="1">
      <c r="A95" s="1"/>
      <c r="B95" s="37"/>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1"/>
      <c r="J96" s="212"/>
      <c r="K96" s="212"/>
      <c r="L96" s="244"/>
      <c r="M96" s="1"/>
      <c r="N96" s="1"/>
      <c r="O96" s="1"/>
      <c r="P96" s="1"/>
      <c r="Q96" s="1"/>
      <c r="R96" s="1"/>
      <c r="S96" s="1"/>
      <c r="T96" s="1"/>
      <c r="U96" s="1"/>
      <c r="V96" s="1"/>
      <c r="W96" s="1"/>
      <c r="X96" s="1"/>
      <c r="Y96" s="1"/>
      <c r="Z96" s="1"/>
    </row>
    <row r="97" spans="1:26" ht="44.25" customHeight="1">
      <c r="A97" s="1"/>
      <c r="B97" s="506" t="s">
        <v>296</v>
      </c>
      <c r="C97" s="420"/>
      <c r="D97" s="420"/>
      <c r="E97" s="420"/>
      <c r="F97" s="420"/>
      <c r="G97" s="420"/>
      <c r="H97" s="420"/>
      <c r="I97" s="420"/>
      <c r="J97" s="421"/>
      <c r="K97" s="9"/>
      <c r="L97" s="9"/>
      <c r="M97" s="1"/>
      <c r="N97" s="1"/>
      <c r="O97" s="1"/>
      <c r="P97" s="1"/>
      <c r="Q97" s="1"/>
      <c r="R97" s="1"/>
      <c r="S97" s="1"/>
      <c r="T97" s="1"/>
      <c r="U97" s="1"/>
      <c r="V97" s="1"/>
      <c r="W97" s="1"/>
      <c r="X97" s="1"/>
      <c r="Y97" s="1"/>
      <c r="Z97" s="1"/>
    </row>
    <row r="98" spans="1:26" ht="14.25" customHeight="1">
      <c r="A98" s="1"/>
      <c r="B98" s="506" t="s">
        <v>263</v>
      </c>
      <c r="C98" s="420"/>
      <c r="D98" s="420"/>
      <c r="E98" s="420"/>
      <c r="F98" s="420"/>
      <c r="G98" s="420"/>
      <c r="H98" s="420"/>
      <c r="I98" s="420"/>
      <c r="J98" s="421"/>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06"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0"/>
      <c r="D100" s="420"/>
      <c r="E100" s="420"/>
      <c r="F100" s="420"/>
      <c r="G100" s="420"/>
      <c r="H100" s="420"/>
      <c r="I100" s="420"/>
      <c r="J100" s="420"/>
      <c r="K100" s="420"/>
      <c r="L100" s="421"/>
      <c r="M100" s="1"/>
      <c r="N100" s="1"/>
      <c r="O100" s="1"/>
      <c r="P100" s="1"/>
      <c r="Q100" s="1"/>
      <c r="R100" s="1"/>
      <c r="S100" s="1"/>
      <c r="T100" s="1"/>
      <c r="U100" s="1"/>
      <c r="V100" s="1"/>
      <c r="W100" s="1"/>
      <c r="X100" s="1"/>
      <c r="Y100" s="1"/>
      <c r="Z100" s="1"/>
    </row>
    <row r="101" spans="1:26" ht="15" customHeight="1">
      <c r="A101" s="27"/>
      <c r="B101" s="134"/>
      <c r="C101" s="134"/>
      <c r="D101" s="134"/>
      <c r="E101" s="134"/>
      <c r="F101" s="134"/>
      <c r="G101" s="134"/>
      <c r="H101" s="134"/>
      <c r="I101" s="134"/>
      <c r="J101" s="134"/>
      <c r="K101" s="134"/>
      <c r="L101" s="10"/>
      <c r="M101" s="27"/>
      <c r="N101" s="27"/>
      <c r="O101" s="27"/>
      <c r="P101" s="27"/>
      <c r="Q101" s="27"/>
      <c r="R101" s="27"/>
      <c r="S101" s="27"/>
      <c r="T101" s="27"/>
      <c r="U101" s="27"/>
      <c r="V101" s="27"/>
      <c r="W101" s="27"/>
      <c r="X101" s="27"/>
      <c r="Y101" s="27"/>
      <c r="Z101" s="27"/>
    </row>
    <row r="102" spans="1:26" ht="15.75" customHeight="1">
      <c r="A102" s="27"/>
      <c r="B102" s="42"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49" t="s">
        <v>265</v>
      </c>
      <c r="C104" s="246"/>
      <c r="D104" s="550" t="s">
        <v>236</v>
      </c>
      <c r="E104" s="544">
        <f t="shared" ref="E104:H104" si="12">E67*(1-E92)</f>
        <v>0</v>
      </c>
      <c r="F104" s="544">
        <f t="shared" si="12"/>
        <v>0</v>
      </c>
      <c r="G104" s="544">
        <f t="shared" si="12"/>
        <v>0</v>
      </c>
      <c r="H104" s="544">
        <f t="shared" si="12"/>
        <v>0</v>
      </c>
      <c r="I104" s="546">
        <f>SUM(E104:H105)</f>
        <v>0</v>
      </c>
      <c r="J104" s="29"/>
      <c r="K104" s="29"/>
      <c r="L104" s="105"/>
      <c r="M104" s="1"/>
      <c r="N104" s="1"/>
      <c r="O104" s="1"/>
      <c r="P104" s="1"/>
      <c r="Q104" s="1"/>
      <c r="R104" s="1"/>
      <c r="S104" s="1"/>
      <c r="T104" s="1"/>
      <c r="U104" s="1"/>
      <c r="V104" s="1"/>
      <c r="W104" s="1"/>
      <c r="X104" s="1"/>
      <c r="Y104" s="1"/>
      <c r="Z104" s="1"/>
    </row>
    <row r="105" spans="1:26" ht="13.5" customHeight="1">
      <c r="A105" s="27"/>
      <c r="B105" s="452"/>
      <c r="C105" s="246"/>
      <c r="D105" s="551"/>
      <c r="E105" s="545"/>
      <c r="F105" s="545"/>
      <c r="G105" s="545"/>
      <c r="H105" s="545"/>
      <c r="I105" s="547"/>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50"/>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9" hidden="1" customHeight="1">
      <c r="A112" s="27"/>
      <c r="B112" s="276"/>
      <c r="C112" s="246"/>
      <c r="D112" s="277"/>
      <c r="E112" s="278"/>
      <c r="F112" s="278"/>
      <c r="G112" s="278"/>
      <c r="H112" s="279"/>
      <c r="I112" s="280"/>
      <c r="J112" s="29"/>
      <c r="K112" s="29"/>
      <c r="L112" s="112"/>
      <c r="M112" s="27"/>
      <c r="N112" s="27"/>
      <c r="O112" s="27"/>
      <c r="P112" s="27"/>
      <c r="Q112" s="27"/>
      <c r="R112" s="27"/>
      <c r="S112" s="27"/>
      <c r="T112" s="27"/>
      <c r="U112" s="27"/>
      <c r="V112" s="27"/>
      <c r="W112" s="27"/>
      <c r="X112" s="27"/>
      <c r="Y112" s="27"/>
      <c r="Z112" s="27"/>
    </row>
    <row r="113" spans="1:26" ht="15.75" customHeight="1">
      <c r="A113" s="1"/>
      <c r="B113" s="73"/>
      <c r="C113" s="73"/>
      <c r="D113" s="73"/>
      <c r="E113" s="73"/>
      <c r="F113" s="73"/>
      <c r="G113" s="73"/>
      <c r="H113" s="73"/>
      <c r="I113" s="73"/>
      <c r="J113" s="73"/>
      <c r="K113" s="73"/>
      <c r="L113" s="73"/>
      <c r="M113" s="1"/>
      <c r="N113" s="1"/>
      <c r="O113" s="1"/>
      <c r="P113" s="1"/>
      <c r="Q113" s="1"/>
      <c r="R113" s="1"/>
      <c r="S113" s="1"/>
      <c r="T113" s="1"/>
      <c r="U113" s="1"/>
      <c r="V113" s="1"/>
      <c r="W113" s="1"/>
      <c r="X113" s="1"/>
      <c r="Y113" s="1"/>
      <c r="Z113" s="1"/>
    </row>
    <row r="114" spans="1:26" ht="15.75" customHeight="1">
      <c r="A114" s="1"/>
      <c r="B114" s="281"/>
      <c r="C114" s="281"/>
      <c r="D114" s="281"/>
      <c r="E114" s="281"/>
      <c r="F114" s="281"/>
      <c r="G114" s="281"/>
      <c r="H114" s="281"/>
      <c r="I114" s="281"/>
      <c r="J114" s="281"/>
      <c r="K114" s="106"/>
      <c r="L114" s="73"/>
      <c r="M114" s="1"/>
      <c r="N114" s="1"/>
      <c r="O114" s="1"/>
      <c r="P114" s="1"/>
      <c r="Q114" s="1"/>
      <c r="R114" s="1"/>
      <c r="S114" s="1"/>
      <c r="T114" s="1"/>
      <c r="U114" s="1"/>
      <c r="V114" s="1"/>
      <c r="W114" s="1"/>
      <c r="X114" s="1"/>
      <c r="Y114" s="1"/>
      <c r="Z114" s="1"/>
    </row>
    <row r="115" spans="1:26" ht="15.75" customHeight="1">
      <c r="A115" s="1"/>
      <c r="B115" s="282"/>
      <c r="C115" s="282"/>
      <c r="D115" s="282"/>
      <c r="E115" s="282"/>
      <c r="F115" s="282"/>
      <c r="G115" s="282"/>
      <c r="H115" s="282"/>
      <c r="I115" s="282"/>
      <c r="J115" s="563" t="str">
        <f>Pokyny!E51</f>
        <v xml:space="preserve"> Verze 1: listopad 2022.</v>
      </c>
      <c r="K115" s="479"/>
      <c r="L115" s="73"/>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07"/>
      <c r="L116" s="73"/>
      <c r="M116" s="1"/>
      <c r="N116" s="1"/>
      <c r="O116" s="1"/>
      <c r="P116" s="1"/>
      <c r="Q116" s="1"/>
      <c r="R116" s="1"/>
      <c r="S116" s="1"/>
      <c r="T116" s="1"/>
      <c r="U116" s="1"/>
      <c r="V116" s="1"/>
      <c r="W116" s="1"/>
      <c r="X116" s="1"/>
      <c r="Y116" s="1"/>
      <c r="Z116" s="1"/>
    </row>
    <row r="117" spans="1:26" ht="15.75" customHeight="1">
      <c r="A117" s="1"/>
      <c r="B117" s="72"/>
      <c r="C117" s="72"/>
      <c r="D117" s="72"/>
      <c r="E117" s="72"/>
      <c r="F117" s="72"/>
      <c r="G117" s="72"/>
      <c r="H117" s="72"/>
      <c r="I117" s="72"/>
      <c r="J117" s="72"/>
      <c r="K117" s="251"/>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3"/>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3"/>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80" t="s">
        <v>297</v>
      </c>
      <c r="K121" s="455"/>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OBmJwVZCUKwVm6ZRGjaTic+ueyDgo3BauaSejC9/iK+FCrKj53CBWrEfDfGx0KhPgHy8WhAheStZREWf8hwv4A==" saltValue="rISZFGGuqXwcALsn+cJNoA==" spinCount="100000" sheet="1" objects="1" scenarios="1"/>
  <mergeCells count="63">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 ref="B3:G3"/>
    <mergeCell ref="B6:K6"/>
    <mergeCell ref="D8:F8"/>
    <mergeCell ref="F10:H10"/>
    <mergeCell ref="D12:E12"/>
    <mergeCell ref="B14:B15"/>
    <mergeCell ref="D14:D15"/>
    <mergeCell ref="E14:F15"/>
    <mergeCell ref="B17:H17"/>
    <mergeCell ref="B18:L18"/>
    <mergeCell ref="B21:B22"/>
    <mergeCell ref="G27:H27"/>
    <mergeCell ref="B30:D30"/>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J67:K67"/>
    <mergeCell ref="J69:K69"/>
    <mergeCell ref="J86:K86"/>
    <mergeCell ref="B87:C87"/>
    <mergeCell ref="D71:G71"/>
    <mergeCell ref="D73:G73"/>
    <mergeCell ref="B75:J76"/>
    <mergeCell ref="B78:H78"/>
    <mergeCell ref="J78:K78"/>
    <mergeCell ref="B88:C88"/>
    <mergeCell ref="B89:C89"/>
    <mergeCell ref="B90:C90"/>
    <mergeCell ref="B92:C92"/>
    <mergeCell ref="B83:H83"/>
    <mergeCell ref="B85:C85"/>
    <mergeCell ref="B86:C86"/>
  </mergeCells>
  <conditionalFormatting sqref="E32">
    <cfRule type="notContainsBlanks" dxfId="23" priority="1">
      <formula>LEN(TRIM(E32))&gt;0</formula>
    </cfRule>
  </conditionalFormatting>
  <conditionalFormatting sqref="D71">
    <cfRule type="containsText" dxfId="22" priority="2" operator="containsText" text="překročily">
      <formula>NOT(ISERROR(SEARCH(("překročily"),(D71))))</formula>
    </cfRule>
  </conditionalFormatting>
  <conditionalFormatting sqref="D71">
    <cfRule type="containsText" dxfId="21" priority="3" operator="containsText" text="v pořádku">
      <formula>NOT(ISERROR(SEARCH(("v pořádku"),(D71))))</formula>
    </cfRule>
  </conditionalFormatting>
  <conditionalFormatting sqref="D71">
    <cfRule type="containsBlanks" dxfId="20" priority="4">
      <formula>LEN(TRIM(D71))=0</formula>
    </cfRule>
  </conditionalFormatting>
  <conditionalFormatting sqref="E94">
    <cfRule type="containsText" dxfId="19" priority="5" operator="containsText" text="převyšuje">
      <formula>NOT(ISERROR(SEARCH(("převyšuje"),(E94))))</formula>
    </cfRule>
  </conditionalFormatting>
  <conditionalFormatting sqref="E94">
    <cfRule type="containsText" dxfId="18" priority="6" operator="containsText" text="v pořádku">
      <formula>NOT(ISERROR(SEARCH(("v pořádku"),(E94))))</formula>
    </cfRule>
  </conditionalFormatting>
  <conditionalFormatting sqref="E94:G94">
    <cfRule type="containsBlanks" dxfId="17" priority="7">
      <formula>LEN(TRIM(E94))=0</formula>
    </cfRule>
  </conditionalFormatting>
  <conditionalFormatting sqref="D8:F8">
    <cfRule type="containsBlanks" dxfId="16" priority="8">
      <formula>LEN(TRIM(D8))=0</formula>
    </cfRule>
  </conditionalFormatting>
  <conditionalFormatting sqref="D8:F8">
    <cfRule type="containsText" dxfId="15" priority="9" operator="containsText" text="chybí">
      <formula>NOT(ISERROR(SEARCH(("chybí"),(D8))))</formula>
    </cfRule>
  </conditionalFormatting>
  <conditionalFormatting sqref="D12">
    <cfRule type="containsText" dxfId="14" priority="10" operator="containsText" text="chybí">
      <formula>NOT(ISERROR(SEARCH(("chybí"),(D12))))</formula>
    </cfRule>
  </conditionalFormatting>
  <conditionalFormatting sqref="D94">
    <cfRule type="notContainsBlanks" dxfId="13" priority="11">
      <formula>LEN(TRIM(D94))&gt;0</formula>
    </cfRule>
  </conditionalFormatting>
  <conditionalFormatting sqref="D12:E12">
    <cfRule type="notContainsText" dxfId="12" priority="12" operator="notContains" text="Chybí">
      <formula>ISERROR(SEARCH(("Chybí"),(D12)))</formula>
    </cfRule>
  </conditionalFormatting>
  <conditionalFormatting sqref="D73">
    <cfRule type="containsText" dxfId="11" priority="13" operator="containsText" text="překročena">
      <formula>NOT(ISERROR(SEARCH(("překročena"),(D73))))</formula>
    </cfRule>
  </conditionalFormatting>
  <conditionalFormatting sqref="D73">
    <cfRule type="containsText" dxfId="10" priority="14" operator="containsText" text="v pořádku">
      <formula>NOT(ISERROR(SEARCH(("v pořádku"),(D73))))</formula>
    </cfRule>
  </conditionalFormatting>
  <conditionalFormatting sqref="D71 D73">
    <cfRule type="containsText" dxfId="9" priority="15" operator="containsText" text="relevantní">
      <formula>NOT(ISERROR(SEARCH(("relevantní"),(D71))))</formula>
    </cfRule>
  </conditionalFormatting>
  <conditionalFormatting sqref="E96">
    <cfRule type="containsText" dxfId="8" priority="16" operator="containsText" text="převyšuje">
      <formula>NOT(ISERROR(SEARCH(("převyšuje"),(E96))))</formula>
    </cfRule>
  </conditionalFormatting>
  <conditionalFormatting sqref="E96">
    <cfRule type="containsText" dxfId="7" priority="17" operator="containsText" text="v pořádku">
      <formula>NOT(ISERROR(SEARCH(("v pořádku"),(E96))))</formula>
    </cfRule>
  </conditionalFormatting>
  <conditionalFormatting sqref="D96">
    <cfRule type="notContainsBlanks" dxfId="6" priority="18">
      <formula>LEN(TRIM(D96))&gt;0</formula>
    </cfRule>
  </conditionalFormatting>
  <conditionalFormatting sqref="D96">
    <cfRule type="containsBlanks" dxfId="5" priority="19">
      <formula>LEN(TRIM(D96))=0</formula>
    </cfRule>
  </conditionalFormatting>
  <conditionalFormatting sqref="E96">
    <cfRule type="containsText" dxfId="4" priority="20" operator="containsText" text="Pro kontrolu">
      <formula>NOT(ISERROR(SEARCH(("Pro kontrolu"),(E96))))</formula>
    </cfRule>
  </conditionalFormatting>
  <conditionalFormatting sqref="E93:H93">
    <cfRule type="containsText" dxfId="3"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9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900-000003000000}">
      <formula1>IF($H$87="",$H$86,$H$67)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4000000}">
          <x14:formula1>
            <xm:f>číselníky!$Z$15:$Z$17</xm:f>
          </x14:formula1>
          <xm:sqref>D49</xm:sqref>
        </x14:dataValidation>
        <x14:dataValidation type="list" allowBlank="1" showInputMessage="1" showErrorMessage="1" prompt="Vyberte z možností rozevíracího seznamu." xr:uid="{00000000-0002-0000-0900-000005000000}">
          <x14:formula1>
            <xm:f>číselníky!$Z$11:$Z$12</xm:f>
          </x14:formula1>
          <xm:sqref>D14</xm:sqref>
        </x14:dataValidation>
        <x14:dataValidation type="list" allowBlank="1" showInputMessage="1" showErrorMessage="1" prompt="Vyberte z možností rozevíracího seznamu." xr:uid="{00000000-0002-0000-0900-000006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workbookViewId="0">
      <selection activeCell="G8" sqref="G8"/>
    </sheetView>
  </sheetViews>
  <sheetFormatPr defaultColWidth="14.44140625" defaultRowHeight="15" customHeight="1"/>
  <cols>
    <col min="1" max="1" width="5.5546875" customWidth="1"/>
    <col min="2" max="2" width="55.5546875" customWidth="1"/>
    <col min="3" max="8" width="20" customWidth="1"/>
    <col min="9" max="9" width="0.109375" customWidth="1"/>
    <col min="10" max="10" width="2.33203125" customWidth="1"/>
    <col min="11" max="11" width="14.88671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35" t="s">
        <v>298</v>
      </c>
      <c r="C3" s="536"/>
      <c r="D3" s="536"/>
      <c r="E3" s="536"/>
      <c r="F3" s="537"/>
      <c r="G3" s="103"/>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64" t="s">
        <v>299</v>
      </c>
      <c r="C6" s="420"/>
      <c r="D6" s="420"/>
      <c r="E6" s="420"/>
      <c r="F6" s="420"/>
      <c r="G6" s="420"/>
      <c r="H6" s="420"/>
      <c r="I6" s="420"/>
      <c r="J6" s="421"/>
      <c r="K6" s="283"/>
      <c r="L6" s="283"/>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42" t="str">
        <f>"Míra podpory dle programu "&amp;číselníky!AF44</f>
        <v>Míra podpory dle programu EPSILON</v>
      </c>
      <c r="C8" s="88"/>
      <c r="D8" s="88"/>
      <c r="E8" s="88"/>
      <c r="F8" s="88"/>
      <c r="G8" s="88"/>
      <c r="H8" s="284"/>
      <c r="I8" s="27"/>
      <c r="J8" s="27"/>
      <c r="K8" s="27"/>
      <c r="L8" s="27"/>
    </row>
    <row r="9" spans="1:26" ht="6" customHeight="1">
      <c r="A9" s="1"/>
      <c r="B9" s="48"/>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3" t="s">
        <v>300</v>
      </c>
      <c r="C10" s="285" t="s">
        <v>301</v>
      </c>
      <c r="D10" s="286">
        <f>'Finanční plán hl. uchazeče'!E32</f>
        <v>0.85</v>
      </c>
      <c r="E10" s="29"/>
      <c r="F10" s="29"/>
      <c r="G10" s="285" t="s">
        <v>302</v>
      </c>
      <c r="H10" s="287">
        <f>míra_podpory</f>
        <v>0</v>
      </c>
      <c r="I10" s="8"/>
      <c r="J10" s="8"/>
      <c r="K10" s="565" t="str">
        <f>IF($H$10&gt;$D$10,"Požadovaná podpora převyšuje maximální možnou podporu plynoucí z podmínek programu "&amp;číselníky!AF44&amp;"! 
Opravte prosím zadané částky.","")</f>
        <v/>
      </c>
      <c r="L10" s="420"/>
      <c r="M10" s="420"/>
      <c r="N10" s="421"/>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2" t="s">
        <v>173</v>
      </c>
      <c r="C13" s="22"/>
      <c r="D13" s="22"/>
      <c r="E13" s="22"/>
      <c r="F13" s="22"/>
      <c r="G13" s="22"/>
      <c r="H13" s="22"/>
      <c r="I13" s="27"/>
      <c r="J13" s="27"/>
    </row>
    <row r="14" spans="1:26" ht="15" customHeight="1">
      <c r="A14" s="1"/>
      <c r="B14" s="48"/>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65" t="s">
        <v>226</v>
      </c>
      <c r="C15" s="165" t="s">
        <v>227</v>
      </c>
      <c r="D15" s="165" t="s">
        <v>228</v>
      </c>
      <c r="E15" s="165" t="s">
        <v>229</v>
      </c>
      <c r="F15" s="165" t="s">
        <v>230</v>
      </c>
      <c r="G15" s="165" t="s">
        <v>231</v>
      </c>
      <c r="H15" s="165" t="s">
        <v>245</v>
      </c>
      <c r="I15" s="8"/>
      <c r="J15" s="8"/>
    </row>
    <row r="16" spans="1:26" ht="21" customHeight="1">
      <c r="A16" s="1"/>
      <c r="B16" s="288" t="s">
        <v>246</v>
      </c>
      <c r="C16" s="289" t="s">
        <v>236</v>
      </c>
      <c r="D16" s="290">
        <f>'Finanční plán hl. uchazeče'!E61+'Finanční plán d. účastníka 1'!E61+'Finanční plán d. účastníka 2'!E61</f>
        <v>0</v>
      </c>
      <c r="E16" s="290">
        <f>'Finanční plán hl. uchazeče'!F61+'Finanční plán d. účastníka 1'!F61+'Finanční plán d. účastníka 2'!F61</f>
        <v>0</v>
      </c>
      <c r="F16" s="290">
        <f>'Finanční plán hl. uchazeče'!G61+'Finanční plán d. účastníka 1'!G61+'Finanční plán d. účastníka 2'!G61</f>
        <v>0</v>
      </c>
      <c r="G16" s="290">
        <f>'Finanční plán hl. uchazeče'!H61+'Finanční plán d. účastníka 1'!H61+'Finanční plán d. účastníka 2'!H61</f>
        <v>0</v>
      </c>
      <c r="H16" s="196">
        <f t="shared" ref="H16:H20" si="0">SUM(D16:G16)</f>
        <v>0</v>
      </c>
      <c r="I16" s="8"/>
      <c r="J16" s="8"/>
    </row>
    <row r="17" spans="1:26" ht="21" customHeight="1">
      <c r="A17" s="1"/>
      <c r="B17" s="291" t="s">
        <v>247</v>
      </c>
      <c r="C17" s="168" t="s">
        <v>236</v>
      </c>
      <c r="D17" s="292">
        <f>'Finanční plán hl. uchazeče'!E62+'Finanční plán d. účastníka 1'!E62+'Finanční plán d. účastníka 2'!E62</f>
        <v>0</v>
      </c>
      <c r="E17" s="292">
        <f>'Finanční plán hl. uchazeče'!F62+'Finanční plán d. účastníka 1'!F62+'Finanční plán d. účastníka 2'!F62</f>
        <v>0</v>
      </c>
      <c r="F17" s="292">
        <f>'Finanční plán hl. uchazeče'!G62+'Finanční plán d. účastníka 1'!G62+'Finanční plán d. účastníka 2'!G62</f>
        <v>0</v>
      </c>
      <c r="G17" s="292">
        <f>'Finanční plán hl. uchazeče'!H62+'Finanční plán d. účastníka 1'!H62+'Finanční plán d. účastníka 2'!H62</f>
        <v>0</v>
      </c>
      <c r="H17" s="293">
        <f t="shared" si="0"/>
        <v>0</v>
      </c>
      <c r="I17" s="8"/>
      <c r="J17" s="8"/>
    </row>
    <row r="18" spans="1:26" ht="21" customHeight="1">
      <c r="A18" s="1"/>
      <c r="B18" s="288" t="s">
        <v>248</v>
      </c>
      <c r="C18" s="289" t="s">
        <v>236</v>
      </c>
      <c r="D18" s="290">
        <f>'Finanční plán hl. uchazeče'!E63+'Finanční plán d. účastníka 1'!E63+'Finanční plán d. účastníka 2'!E63</f>
        <v>0</v>
      </c>
      <c r="E18" s="290">
        <f>'Finanční plán hl. uchazeče'!F63+'Finanční plán d. účastníka 1'!F63+'Finanční plán d. účastníka 2'!F63</f>
        <v>0</v>
      </c>
      <c r="F18" s="290">
        <f>'Finanční plán hl. uchazeče'!G63+'Finanční plán d. účastníka 1'!G63+'Finanční plán d. účastníka 2'!G63</f>
        <v>0</v>
      </c>
      <c r="G18" s="290">
        <f>'Finanční plán hl. uchazeče'!H63+'Finanční plán d. účastníka 1'!H63+'Finanční plán d. účastníka 2'!H63</f>
        <v>0</v>
      </c>
      <c r="H18" s="196">
        <f t="shared" si="0"/>
        <v>0</v>
      </c>
      <c r="I18" s="8"/>
      <c r="J18" s="8"/>
    </row>
    <row r="19" spans="1:26" ht="21" customHeight="1">
      <c r="A19" s="1"/>
      <c r="B19" s="291" t="s">
        <v>303</v>
      </c>
      <c r="C19" s="168" t="s">
        <v>236</v>
      </c>
      <c r="D19" s="292">
        <f>'Finanční plán hl. uchazeče'!E64+'Finanční plán d. účastníka 1'!E64+'Finanční plán d. účastníka 2'!E64</f>
        <v>0</v>
      </c>
      <c r="E19" s="292">
        <f>'Finanční plán hl. uchazeče'!F64+'Finanční plán d. účastníka 1'!F64+'Finanční plán d. účastníka 2'!F64</f>
        <v>0</v>
      </c>
      <c r="F19" s="292">
        <f>'Finanční plán hl. uchazeče'!G64+'Finanční plán d. účastníka 1'!G64+'Finanční plán d. účastníka 2'!G64</f>
        <v>0</v>
      </c>
      <c r="G19" s="292">
        <f>'Finanční plán hl. uchazeče'!H64+'Finanční plán d. účastníka 1'!H64+'Finanční plán d. účastníka 2'!H64</f>
        <v>0</v>
      </c>
      <c r="H19" s="294">
        <f t="shared" si="0"/>
        <v>0</v>
      </c>
      <c r="I19" s="8"/>
      <c r="J19" s="8"/>
    </row>
    <row r="20" spans="1:26" ht="21" customHeight="1">
      <c r="A20" s="1"/>
      <c r="B20" s="295" t="s">
        <v>250</v>
      </c>
      <c r="C20" s="195" t="s">
        <v>236</v>
      </c>
      <c r="D20" s="290">
        <f>'Finanční plán hl. uchazeče'!E65+'Finanční plán d. účastníka 1'!E65+'Finanční plán d. účastníka 2'!E65</f>
        <v>0</v>
      </c>
      <c r="E20" s="290">
        <f>'Finanční plán hl. uchazeče'!F65+'Finanční plán d. účastníka 1'!F65+'Finanční plán d. účastníka 2'!F65</f>
        <v>0</v>
      </c>
      <c r="F20" s="290">
        <f>'Finanční plán hl. uchazeče'!G65+'Finanční plán d. účastníka 1'!G65+'Finanční plán d. účastníka 2'!G65</f>
        <v>0</v>
      </c>
      <c r="G20" s="290">
        <f>'Finanční plán hl. uchazeče'!H65+'Finanční plán d. účastníka 1'!H65+'Finanční plán d. účastníka 2'!H65</f>
        <v>0</v>
      </c>
      <c r="H20" s="296">
        <f t="shared" si="0"/>
        <v>0</v>
      </c>
      <c r="I20" s="8"/>
      <c r="J20" s="8"/>
    </row>
    <row r="21" spans="1:26" ht="2.25" customHeight="1">
      <c r="A21" s="1"/>
      <c r="B21" s="297"/>
      <c r="C21" s="298"/>
      <c r="D21" s="299"/>
      <c r="E21" s="299"/>
      <c r="F21" s="299"/>
      <c r="G21" s="300"/>
      <c r="H21" s="301"/>
      <c r="I21" s="8"/>
      <c r="J21" s="8"/>
      <c r="K21" s="1"/>
      <c r="L21" s="1"/>
      <c r="M21" s="1"/>
      <c r="N21" s="1"/>
      <c r="O21" s="1"/>
      <c r="P21" s="1"/>
      <c r="Q21" s="1"/>
      <c r="R21" s="1"/>
      <c r="S21" s="1"/>
      <c r="T21" s="1"/>
      <c r="U21" s="1"/>
      <c r="V21" s="1"/>
      <c r="W21" s="1"/>
      <c r="X21" s="1"/>
      <c r="Y21" s="1"/>
      <c r="Z21" s="1"/>
    </row>
    <row r="22" spans="1:26" ht="18" customHeight="1">
      <c r="A22" s="1"/>
      <c r="B22" s="302" t="s">
        <v>173</v>
      </c>
      <c r="C22" s="205" t="s">
        <v>236</v>
      </c>
      <c r="D22" s="206">
        <f t="shared" ref="D22:H22" si="1">SUM(D16:D20)</f>
        <v>0</v>
      </c>
      <c r="E22" s="206">
        <f t="shared" si="1"/>
        <v>0</v>
      </c>
      <c r="F22" s="206">
        <f t="shared" si="1"/>
        <v>0</v>
      </c>
      <c r="G22" s="206">
        <f t="shared" si="1"/>
        <v>0</v>
      </c>
      <c r="H22" s="303">
        <f t="shared" si="1"/>
        <v>0</v>
      </c>
      <c r="I22" s="8"/>
      <c r="J22" s="8"/>
    </row>
    <row r="23" spans="1:26" ht="15.75" customHeight="1">
      <c r="A23" s="1"/>
      <c r="B23" s="29"/>
      <c r="C23" s="29"/>
      <c r="D23" s="29"/>
      <c r="E23" s="29"/>
      <c r="F23" s="29"/>
      <c r="G23" s="29"/>
      <c r="H23" s="244"/>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2" t="s">
        <v>260</v>
      </c>
      <c r="C25" s="10"/>
      <c r="D25" s="10"/>
      <c r="E25" s="10"/>
      <c r="F25" s="10"/>
      <c r="G25" s="10"/>
      <c r="H25" s="10"/>
      <c r="I25" s="27"/>
      <c r="J25" s="27"/>
    </row>
    <row r="26" spans="1:26" ht="15" customHeight="1">
      <c r="A26" s="1"/>
      <c r="B26" s="48"/>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65" t="s">
        <v>226</v>
      </c>
      <c r="C27" s="165" t="s">
        <v>227</v>
      </c>
      <c r="D27" s="165" t="s">
        <v>228</v>
      </c>
      <c r="E27" s="165" t="s">
        <v>229</v>
      </c>
      <c r="F27" s="165" t="s">
        <v>230</v>
      </c>
      <c r="G27" s="165" t="s">
        <v>231</v>
      </c>
      <c r="H27" s="165" t="s">
        <v>245</v>
      </c>
      <c r="I27" s="8"/>
      <c r="J27" s="8"/>
    </row>
    <row r="28" spans="1:26" ht="21" customHeight="1">
      <c r="A28" s="1"/>
      <c r="B28" s="288" t="s">
        <v>304</v>
      </c>
      <c r="C28" s="289" t="s">
        <v>236</v>
      </c>
      <c r="D28" s="290">
        <f>'Finanční plán hl. uchazeče'!E88+'Finanční plán d. účastníka 1'!E88+'Finanční plán d. účastníka 2'!E88</f>
        <v>0</v>
      </c>
      <c r="E28" s="290">
        <f>'Finanční plán hl. uchazeče'!F88+'Finanční plán d. účastníka 1'!F88+'Finanční plán d. účastníka 2'!F88</f>
        <v>0</v>
      </c>
      <c r="F28" s="290">
        <f>'Finanční plán hl. uchazeče'!G88+'Finanční plán d. účastníka 1'!G88+'Finanční plán d. účastníka 2'!G88</f>
        <v>0</v>
      </c>
      <c r="G28" s="290">
        <f>'Finanční plán hl. uchazeče'!H88+'Finanční plán d. účastníka 1'!H88+'Finanční plán d. účastníka 2'!H88</f>
        <v>0</v>
      </c>
      <c r="H28" s="196">
        <f t="shared" ref="H28:H30" si="2">SUM(D28:G28)</f>
        <v>0</v>
      </c>
      <c r="I28" s="304"/>
      <c r="J28" s="8"/>
      <c r="K28" s="305"/>
    </row>
    <row r="29" spans="1:26" ht="21" customHeight="1">
      <c r="A29" s="1"/>
      <c r="B29" s="291" t="s">
        <v>305</v>
      </c>
      <c r="C29" s="168" t="s">
        <v>236</v>
      </c>
      <c r="D29" s="292">
        <f>'Finanční plán hl. uchazeče'!E89+'Finanční plán d. účastníka 1'!E89+'Finanční plán d. účastníka 2'!E89</f>
        <v>0</v>
      </c>
      <c r="E29" s="292">
        <f>'Finanční plán hl. uchazeče'!F89+'Finanční plán d. účastníka 1'!F89+'Finanční plán d. účastníka 2'!F89</f>
        <v>0</v>
      </c>
      <c r="F29" s="292">
        <f>'Finanční plán hl. uchazeče'!G89+'Finanční plán d. účastníka 1'!G89+'Finanční plán d. účastníka 2'!G89</f>
        <v>0</v>
      </c>
      <c r="G29" s="292">
        <f>'Finanční plán hl. uchazeče'!H89+'Finanční plán d. účastníka 1'!H89+'Finanční plán d. účastníka 2'!H89</f>
        <v>0</v>
      </c>
      <c r="H29" s="293">
        <f t="shared" si="2"/>
        <v>0</v>
      </c>
      <c r="I29" s="8"/>
      <c r="J29" s="8"/>
      <c r="K29" s="27"/>
    </row>
    <row r="30" spans="1:26" ht="21" customHeight="1">
      <c r="A30" s="1"/>
      <c r="B30" s="288" t="s">
        <v>260</v>
      </c>
      <c r="C30" s="289" t="s">
        <v>236</v>
      </c>
      <c r="D30" s="290">
        <f>'Finanční plán hl. uchazeče'!E90+'Finanční plán d. účastníka 1'!E90+'Finanční plán d. účastníka 2'!E90</f>
        <v>0</v>
      </c>
      <c r="E30" s="290">
        <f>'Finanční plán hl. uchazeče'!F90+'Finanční plán d. účastníka 1'!F90+'Finanční plán d. účastníka 2'!F90</f>
        <v>0</v>
      </c>
      <c r="F30" s="290">
        <f>'Finanční plán hl. uchazeče'!G90+'Finanční plán d. účastníka 1'!G90+'Finanční plán d. účastníka 2'!G90</f>
        <v>0</v>
      </c>
      <c r="G30" s="290">
        <f>'Finanční plán hl. uchazeče'!H90+'Finanční plán d. účastníka 1'!H90+'Finanční plán d. účastníka 2'!H90</f>
        <v>0</v>
      </c>
      <c r="H30" s="196">
        <f t="shared" si="2"/>
        <v>0</v>
      </c>
      <c r="I30" s="8"/>
      <c r="J30" s="8"/>
      <c r="K30" s="27"/>
    </row>
    <row r="31" spans="1:26" ht="3" customHeight="1">
      <c r="A31" s="1"/>
      <c r="B31" s="297"/>
      <c r="C31" s="306"/>
      <c r="D31" s="307"/>
      <c r="E31" s="307"/>
      <c r="F31" s="307"/>
      <c r="G31" s="308"/>
      <c r="H31" s="309"/>
      <c r="I31" s="8"/>
      <c r="J31" s="8"/>
      <c r="K31" s="27"/>
      <c r="L31" s="1"/>
      <c r="M31" s="1"/>
      <c r="N31" s="1"/>
      <c r="O31" s="1"/>
      <c r="P31" s="1"/>
      <c r="Q31" s="1"/>
      <c r="R31" s="1"/>
      <c r="S31" s="1"/>
      <c r="T31" s="1"/>
      <c r="U31" s="1"/>
      <c r="V31" s="1"/>
      <c r="W31" s="1"/>
      <c r="X31" s="1"/>
      <c r="Y31" s="1"/>
      <c r="Z31" s="1"/>
    </row>
    <row r="32" spans="1:26" ht="18" customHeight="1">
      <c r="A32" s="1"/>
      <c r="B32" s="302" t="s">
        <v>306</v>
      </c>
      <c r="C32" s="310" t="s">
        <v>233</v>
      </c>
      <c r="D32" s="238">
        <f t="shared" ref="D32:H32" si="3">IFERROR(D28/D30,0)</f>
        <v>0</v>
      </c>
      <c r="E32" s="238">
        <f t="shared" si="3"/>
        <v>0</v>
      </c>
      <c r="F32" s="238">
        <f t="shared" si="3"/>
        <v>0</v>
      </c>
      <c r="G32" s="238">
        <f t="shared" si="3"/>
        <v>0</v>
      </c>
      <c r="H32" s="311">
        <f t="shared" si="3"/>
        <v>0</v>
      </c>
      <c r="I32" s="8"/>
      <c r="J32" s="8"/>
      <c r="K32" s="27"/>
    </row>
    <row r="33" spans="1:26" ht="63.75" customHeight="1">
      <c r="A33" s="1"/>
      <c r="B33" s="29"/>
      <c r="C33" s="29"/>
      <c r="D33" s="29"/>
      <c r="E33" s="29"/>
      <c r="F33" s="29"/>
      <c r="G33" s="29"/>
      <c r="H33" s="312" t="str">
        <f>IF(pozadovana_mira_podpory&gt;750000,"Maximální možná podpora na projekt je 750 000 €.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3" t="s">
        <v>1371</v>
      </c>
      <c r="C34" s="8"/>
      <c r="D34" s="8"/>
      <c r="E34" s="8"/>
      <c r="F34" s="8"/>
      <c r="G34" s="8"/>
      <c r="H34" s="8"/>
      <c r="J34" s="8"/>
    </row>
    <row r="35" spans="1:26" ht="2.25" customHeight="1">
      <c r="A35" s="1"/>
      <c r="B35" s="313"/>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86" t="str">
        <f>Pokyny!E51</f>
        <v xml:space="preserve"> Verze 1: listopad 2022.</v>
      </c>
      <c r="I38" s="420"/>
      <c r="J38" s="421"/>
      <c r="K38" s="32"/>
      <c r="L38" s="32"/>
    </row>
    <row r="39" spans="1:26" ht="15" customHeight="1">
      <c r="A39" s="1"/>
      <c r="G39" s="117"/>
      <c r="H39" s="117"/>
      <c r="I39" s="117"/>
      <c r="J39" s="117"/>
    </row>
    <row r="40" spans="1:26" ht="15" customHeight="1">
      <c r="A40" s="1"/>
      <c r="B40" s="72"/>
      <c r="C40" s="72"/>
      <c r="D40" s="72"/>
      <c r="E40" s="72"/>
      <c r="F40" s="72"/>
      <c r="G40" s="1"/>
      <c r="H40" s="1"/>
      <c r="J40" s="1"/>
    </row>
    <row r="41" spans="1:26" ht="15" customHeight="1">
      <c r="A41" s="1"/>
      <c r="B41" s="99"/>
      <c r="G41" s="1"/>
      <c r="J41" s="1"/>
    </row>
    <row r="42" spans="1:26" ht="15" customHeight="1">
      <c r="A42" s="1"/>
      <c r="B42" s="566"/>
      <c r="C42" s="455"/>
      <c r="D42" s="455"/>
      <c r="E42" s="455"/>
      <c r="F42" s="455"/>
      <c r="G42" s="314"/>
      <c r="H42" s="315"/>
      <c r="J42" s="1"/>
    </row>
    <row r="43" spans="1:26" ht="4.5" customHeight="1">
      <c r="A43" s="1"/>
      <c r="B43" s="59"/>
      <c r="C43" s="1"/>
      <c r="D43" s="1"/>
      <c r="E43" s="316"/>
      <c r="F43" s="316"/>
      <c r="G43" s="316"/>
      <c r="H43" s="315"/>
      <c r="I43" s="1"/>
      <c r="J43" s="1"/>
      <c r="K43" s="1"/>
      <c r="L43" s="1"/>
      <c r="M43" s="1"/>
      <c r="N43" s="1"/>
      <c r="O43" s="1"/>
      <c r="P43" s="1"/>
      <c r="Q43" s="1"/>
      <c r="R43" s="1"/>
      <c r="S43" s="1"/>
      <c r="T43" s="1"/>
      <c r="U43" s="1"/>
      <c r="V43" s="1"/>
      <c r="W43" s="1"/>
      <c r="X43" s="1"/>
      <c r="Y43" s="1"/>
      <c r="Z43" s="1"/>
    </row>
    <row r="44" spans="1:26" ht="15" customHeight="1">
      <c r="A44" s="1"/>
      <c r="B44" s="317"/>
      <c r="G44" s="1"/>
      <c r="H44" s="318"/>
      <c r="J44" s="1"/>
    </row>
    <row r="45" spans="1:26" ht="15" customHeight="1">
      <c r="A45" s="1"/>
      <c r="B45" s="319"/>
      <c r="G45" s="1"/>
      <c r="H45" s="318"/>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vUWqbuacNNNhYW33nCi9mpSfDq3LLJd07luWVUJx/n8RQMG6j0QW4O4ccBkiSlvJpsE3Z4nG79n2ORTDN2Frag==" saltValue="k2xFNq/MjchBiT4Bt2RCcw==" spinCount="100000" sheet="1" objects="1" scenarios="1"/>
  <mergeCells count="5">
    <mergeCell ref="B3:F3"/>
    <mergeCell ref="B6:J6"/>
    <mergeCell ref="K10:N10"/>
    <mergeCell ref="H38:J38"/>
    <mergeCell ref="B42:F42"/>
  </mergeCells>
  <conditionalFormatting sqref="H10">
    <cfRule type="expression" dxfId="2" priority="1">
      <formula>$H$10&gt;$D$10</formula>
    </cfRule>
  </conditionalFormatting>
  <conditionalFormatting sqref="H10">
    <cfRule type="expression" dxfId="1" priority="2">
      <formula>$D$10&gt;=$H$10</formula>
    </cfRule>
  </conditionalFormatting>
  <conditionalFormatting sqref="H28">
    <cfRule type="cellIs" dxfId="0" priority="3" operator="greaterThan">
      <formula>750000</formula>
    </cfRule>
  </conditionalFormatting>
  <dataValidations count="1">
    <dataValidation type="decimal" operator="lessThanOrEqual" allowBlank="1" showErrorMessage="1" sqref="H28" xr:uid="{00000000-0002-0000-0A00-000000000000}">
      <formula1>1000000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4140625" defaultRowHeight="15" customHeight="1"/>
  <cols>
    <col min="1" max="1" width="111.109375" customWidth="1"/>
    <col min="2" max="26" width="8.6640625" customWidth="1"/>
  </cols>
  <sheetData>
    <row r="1" spans="1:26" ht="12.75" customHeight="1">
      <c r="A1" s="1" t="s">
        <v>30</v>
      </c>
      <c r="B1" s="1"/>
      <c r="C1" s="1"/>
      <c r="D1" s="1"/>
      <c r="E1" s="1"/>
      <c r="F1" s="1"/>
      <c r="G1" s="1"/>
      <c r="H1" s="1"/>
      <c r="I1" s="1"/>
      <c r="J1" s="1"/>
      <c r="K1" s="1"/>
      <c r="L1" s="1"/>
      <c r="M1" s="1"/>
      <c r="N1" s="1"/>
      <c r="O1" s="1"/>
      <c r="P1" s="1"/>
      <c r="Q1" s="1"/>
      <c r="R1" s="1"/>
      <c r="S1" s="1"/>
      <c r="T1" s="1"/>
      <c r="U1" s="1"/>
      <c r="V1" s="1"/>
      <c r="W1" s="1"/>
      <c r="X1" s="1"/>
      <c r="Y1" s="1"/>
      <c r="Z1" s="1"/>
    </row>
    <row r="2" spans="1:26" ht="12.75" customHeight="1">
      <c r="A2" s="320" t="s">
        <v>307</v>
      </c>
    </row>
    <row r="3" spans="1:26" ht="12.75" customHeight="1">
      <c r="A3" s="320" t="s">
        <v>308</v>
      </c>
    </row>
    <row r="4" spans="1:26" ht="12.75" customHeight="1">
      <c r="A4" s="320" t="s">
        <v>309</v>
      </c>
    </row>
    <row r="5" spans="1:26" ht="12.75" customHeight="1">
      <c r="A5" s="320" t="s">
        <v>310</v>
      </c>
    </row>
    <row r="6" spans="1:26" ht="12.75" customHeight="1">
      <c r="A6" s="320" t="s">
        <v>311</v>
      </c>
    </row>
    <row r="7" spans="1:26" ht="12.75" customHeight="1">
      <c r="A7" s="320" t="s">
        <v>312</v>
      </c>
    </row>
    <row r="8" spans="1:26" ht="12.75" customHeight="1">
      <c r="A8" s="320" t="s">
        <v>313</v>
      </c>
    </row>
    <row r="9" spans="1:26" ht="12.75" customHeight="1">
      <c r="A9" s="320" t="s">
        <v>314</v>
      </c>
    </row>
    <row r="10" spans="1:26" ht="12.75" customHeight="1">
      <c r="A10" s="320" t="s">
        <v>315</v>
      </c>
    </row>
    <row r="11" spans="1:26" ht="12.75" customHeight="1">
      <c r="A11" s="320" t="s">
        <v>316</v>
      </c>
    </row>
    <row r="12" spans="1:26" ht="12.75" customHeight="1">
      <c r="A12" s="320" t="s">
        <v>317</v>
      </c>
    </row>
    <row r="13" spans="1:26" ht="12.75" customHeight="1">
      <c r="A13" s="320" t="s">
        <v>318</v>
      </c>
    </row>
    <row r="14" spans="1:26" ht="12.75" customHeight="1">
      <c r="A14" s="320" t="s">
        <v>319</v>
      </c>
    </row>
    <row r="15" spans="1:26" ht="12.75" customHeight="1">
      <c r="A15" s="320" t="s">
        <v>320</v>
      </c>
    </row>
    <row r="16" spans="1:26" ht="12.75" customHeight="1">
      <c r="A16" s="320" t="s">
        <v>321</v>
      </c>
    </row>
    <row r="17" spans="1:1" ht="12.75" customHeight="1">
      <c r="A17" s="320" t="s">
        <v>322</v>
      </c>
    </row>
    <row r="18" spans="1:1" ht="12.75" customHeight="1">
      <c r="A18" s="320" t="s">
        <v>323</v>
      </c>
    </row>
    <row r="19" spans="1:1" ht="12.75" customHeight="1">
      <c r="A19" s="320" t="s">
        <v>324</v>
      </c>
    </row>
    <row r="20" spans="1:1" ht="12.75" customHeight="1">
      <c r="A20" s="320" t="s">
        <v>325</v>
      </c>
    </row>
    <row r="21" spans="1:1" ht="12.75" customHeight="1">
      <c r="A21" s="320" t="s">
        <v>326</v>
      </c>
    </row>
    <row r="22" spans="1:1" ht="12.75" customHeight="1">
      <c r="A22" s="320" t="s">
        <v>327</v>
      </c>
    </row>
    <row r="23" spans="1:1" ht="12.75" customHeight="1">
      <c r="A23" s="320" t="s">
        <v>328</v>
      </c>
    </row>
    <row r="24" spans="1:1" ht="12.75" customHeight="1">
      <c r="A24" s="320" t="s">
        <v>329</v>
      </c>
    </row>
    <row r="25" spans="1:1" ht="12.75" customHeight="1">
      <c r="A25" s="320" t="s">
        <v>330</v>
      </c>
    </row>
    <row r="26" spans="1:1" ht="12.75" customHeight="1">
      <c r="A26" s="320" t="s">
        <v>331</v>
      </c>
    </row>
    <row r="27" spans="1:1" ht="12.75" customHeight="1">
      <c r="A27" s="320" t="s">
        <v>332</v>
      </c>
    </row>
    <row r="28" spans="1:1" ht="12.75" customHeight="1">
      <c r="A28" s="320" t="s">
        <v>333</v>
      </c>
    </row>
    <row r="29" spans="1:1" ht="12.75" customHeight="1">
      <c r="A29" s="320" t="s">
        <v>334</v>
      </c>
    </row>
    <row r="30" spans="1:1" ht="12.75" customHeight="1">
      <c r="A30" s="320" t="s">
        <v>335</v>
      </c>
    </row>
    <row r="31" spans="1:1" ht="12.75" customHeight="1">
      <c r="A31" s="320" t="s">
        <v>336</v>
      </c>
    </row>
    <row r="32" spans="1:1" ht="12.75" customHeight="1">
      <c r="A32" s="320" t="s">
        <v>337</v>
      </c>
    </row>
    <row r="33" spans="1:1" ht="12.75" customHeight="1">
      <c r="A33" s="320" t="s">
        <v>338</v>
      </c>
    </row>
    <row r="34" spans="1:1" ht="12.75" customHeight="1">
      <c r="A34" s="320" t="s">
        <v>339</v>
      </c>
    </row>
    <row r="35" spans="1:1" ht="12.75" customHeight="1">
      <c r="A35" s="320" t="s">
        <v>340</v>
      </c>
    </row>
    <row r="36" spans="1:1" ht="12.75" customHeight="1">
      <c r="A36" s="320" t="s">
        <v>341</v>
      </c>
    </row>
    <row r="37" spans="1:1" ht="12.75" customHeight="1">
      <c r="A37" s="320" t="s">
        <v>342</v>
      </c>
    </row>
    <row r="38" spans="1:1" ht="12.75" customHeight="1">
      <c r="A38" s="320" t="s">
        <v>343</v>
      </c>
    </row>
    <row r="39" spans="1:1" ht="12.75" customHeight="1">
      <c r="A39" s="320" t="s">
        <v>344</v>
      </c>
    </row>
    <row r="40" spans="1:1" ht="12.75" customHeight="1">
      <c r="A40" s="320" t="s">
        <v>345</v>
      </c>
    </row>
    <row r="41" spans="1:1" ht="12.75" customHeight="1">
      <c r="A41" s="320" t="s">
        <v>346</v>
      </c>
    </row>
    <row r="42" spans="1:1" ht="12.75" customHeight="1">
      <c r="A42" s="320" t="s">
        <v>347</v>
      </c>
    </row>
    <row r="43" spans="1:1" ht="12.75" customHeight="1">
      <c r="A43" s="320" t="s">
        <v>348</v>
      </c>
    </row>
    <row r="44" spans="1:1" ht="12.75" customHeight="1">
      <c r="A44" s="320" t="s">
        <v>349</v>
      </c>
    </row>
    <row r="45" spans="1:1" ht="12.75" customHeight="1">
      <c r="A45" s="320" t="s">
        <v>350</v>
      </c>
    </row>
    <row r="46" spans="1:1" ht="12.75" customHeight="1">
      <c r="A46" s="320" t="s">
        <v>351</v>
      </c>
    </row>
    <row r="47" spans="1:1" ht="12.75" customHeight="1">
      <c r="A47" s="320" t="s">
        <v>352</v>
      </c>
    </row>
    <row r="48" spans="1:1" ht="12.75" customHeight="1">
      <c r="A48" s="320" t="s">
        <v>353</v>
      </c>
    </row>
    <row r="49" spans="1:1" ht="12.75" customHeight="1">
      <c r="A49" s="320" t="s">
        <v>354</v>
      </c>
    </row>
    <row r="50" spans="1:1" ht="12.75" customHeight="1">
      <c r="A50" s="320" t="s">
        <v>355</v>
      </c>
    </row>
    <row r="51" spans="1:1" ht="12.75" customHeight="1">
      <c r="A51" s="320" t="s">
        <v>356</v>
      </c>
    </row>
    <row r="52" spans="1:1" ht="12.75" customHeight="1">
      <c r="A52" s="320" t="s">
        <v>357</v>
      </c>
    </row>
    <row r="53" spans="1:1" ht="12.75" customHeight="1">
      <c r="A53" s="320" t="s">
        <v>358</v>
      </c>
    </row>
    <row r="54" spans="1:1" ht="12.75" customHeight="1">
      <c r="A54" s="320" t="s">
        <v>359</v>
      </c>
    </row>
    <row r="55" spans="1:1" ht="12.75" customHeight="1">
      <c r="A55" s="320" t="s">
        <v>360</v>
      </c>
    </row>
    <row r="56" spans="1:1" ht="12.75" customHeight="1">
      <c r="A56" s="320" t="s">
        <v>361</v>
      </c>
    </row>
    <row r="57" spans="1:1" ht="12.75" customHeight="1">
      <c r="A57" s="320" t="s">
        <v>362</v>
      </c>
    </row>
    <row r="58" spans="1:1" ht="12.75" customHeight="1">
      <c r="A58" s="320" t="s">
        <v>363</v>
      </c>
    </row>
    <row r="59" spans="1:1" ht="12.75" customHeight="1">
      <c r="A59" s="320" t="s">
        <v>364</v>
      </c>
    </row>
    <row r="60" spans="1:1" ht="12.75" customHeight="1">
      <c r="A60" s="320" t="s">
        <v>365</v>
      </c>
    </row>
    <row r="61" spans="1:1" ht="12.75" customHeight="1">
      <c r="A61" s="320" t="s">
        <v>366</v>
      </c>
    </row>
    <row r="62" spans="1:1" ht="12.75" customHeight="1">
      <c r="A62" s="320" t="s">
        <v>367</v>
      </c>
    </row>
    <row r="63" spans="1:1" ht="12.75" customHeight="1">
      <c r="A63" s="320" t="s">
        <v>368</v>
      </c>
    </row>
    <row r="64" spans="1:1" ht="12.75" customHeight="1">
      <c r="A64" s="320" t="s">
        <v>369</v>
      </c>
    </row>
    <row r="65" spans="1:1" ht="12.75" customHeight="1">
      <c r="A65" s="320" t="s">
        <v>370</v>
      </c>
    </row>
    <row r="66" spans="1:1" ht="12.75" customHeight="1">
      <c r="A66" s="320" t="s">
        <v>371</v>
      </c>
    </row>
    <row r="67" spans="1:1" ht="12.75" customHeight="1">
      <c r="A67" s="320" t="s">
        <v>372</v>
      </c>
    </row>
    <row r="68" spans="1:1" ht="12.75" customHeight="1">
      <c r="A68" s="320" t="s">
        <v>373</v>
      </c>
    </row>
    <row r="69" spans="1:1" ht="12.75" customHeight="1">
      <c r="A69" s="320" t="s">
        <v>374</v>
      </c>
    </row>
    <row r="70" spans="1:1" ht="12.75" customHeight="1">
      <c r="A70" s="320" t="s">
        <v>375</v>
      </c>
    </row>
    <row r="71" spans="1:1" ht="12.75" customHeight="1">
      <c r="A71" s="320" t="s">
        <v>376</v>
      </c>
    </row>
    <row r="72" spans="1:1" ht="12.75" customHeight="1">
      <c r="A72" s="320" t="s">
        <v>377</v>
      </c>
    </row>
    <row r="73" spans="1:1" ht="12.75" customHeight="1">
      <c r="A73" s="320" t="s">
        <v>378</v>
      </c>
    </row>
    <row r="74" spans="1:1" ht="12.75" customHeight="1">
      <c r="A74" s="320" t="s">
        <v>379</v>
      </c>
    </row>
    <row r="75" spans="1:1" ht="12.75" customHeight="1">
      <c r="A75" s="320" t="s">
        <v>380</v>
      </c>
    </row>
    <row r="76" spans="1:1" ht="12.75" customHeight="1">
      <c r="A76" s="320" t="s">
        <v>381</v>
      </c>
    </row>
    <row r="77" spans="1:1" ht="12.75" customHeight="1">
      <c r="A77" s="320" t="s">
        <v>382</v>
      </c>
    </row>
    <row r="78" spans="1:1" ht="12.75" customHeight="1">
      <c r="A78" s="320" t="s">
        <v>383</v>
      </c>
    </row>
    <row r="79" spans="1:1" ht="12.75" customHeight="1">
      <c r="A79" s="320" t="s">
        <v>384</v>
      </c>
    </row>
    <row r="80" spans="1:1" ht="12.75" customHeight="1">
      <c r="A80" s="320" t="s">
        <v>385</v>
      </c>
    </row>
    <row r="81" spans="1:1" ht="12.75" customHeight="1">
      <c r="A81" s="320" t="s">
        <v>386</v>
      </c>
    </row>
    <row r="82" spans="1:1" ht="12.75" customHeight="1">
      <c r="A82" s="320" t="s">
        <v>387</v>
      </c>
    </row>
    <row r="83" spans="1:1" ht="12.75" customHeight="1">
      <c r="A83" s="320" t="s">
        <v>388</v>
      </c>
    </row>
    <row r="84" spans="1:1" ht="12.75" customHeight="1">
      <c r="A84" s="320" t="s">
        <v>389</v>
      </c>
    </row>
    <row r="85" spans="1:1" ht="12.75" customHeight="1">
      <c r="A85" s="320" t="s">
        <v>390</v>
      </c>
    </row>
    <row r="86" spans="1:1" ht="12.75" customHeight="1">
      <c r="A86" s="320" t="s">
        <v>391</v>
      </c>
    </row>
    <row r="87" spans="1:1" ht="12.75" customHeight="1">
      <c r="A87" s="320" t="s">
        <v>392</v>
      </c>
    </row>
    <row r="88" spans="1:1" ht="12.75" customHeight="1">
      <c r="A88" s="320" t="s">
        <v>393</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Q1000"/>
  <sheetViews>
    <sheetView topLeftCell="AE4" workbookViewId="0">
      <selection activeCell="AK26" sqref="AK26"/>
    </sheetView>
  </sheetViews>
  <sheetFormatPr defaultColWidth="14.44140625" defaultRowHeight="15" customHeight="1"/>
  <cols>
    <col min="7" max="7" width="106.109375" customWidth="1"/>
    <col min="8" max="8" width="17.109375" customWidth="1"/>
    <col min="23" max="23" width="164" customWidth="1"/>
    <col min="29" max="29" width="47" customWidth="1"/>
    <col min="30" max="30" width="144.33203125" customWidth="1"/>
  </cols>
  <sheetData>
    <row r="1" spans="1:43" ht="15.75" customHeight="1">
      <c r="A1" s="321" t="s">
        <v>394</v>
      </c>
      <c r="B1" s="321" t="s">
        <v>46</v>
      </c>
      <c r="C1" s="321" t="s">
        <v>395</v>
      </c>
      <c r="D1" s="321" t="s">
        <v>396</v>
      </c>
      <c r="E1" s="321" t="s">
        <v>397</v>
      </c>
      <c r="F1" s="321" t="s">
        <v>398</v>
      </c>
      <c r="G1" s="321" t="s">
        <v>399</v>
      </c>
      <c r="H1" s="321" t="s">
        <v>400</v>
      </c>
      <c r="I1" s="321" t="s">
        <v>401</v>
      </c>
      <c r="J1" s="321" t="s">
        <v>402</v>
      </c>
      <c r="K1" s="321" t="s">
        <v>403</v>
      </c>
      <c r="L1" s="321" t="s">
        <v>404</v>
      </c>
      <c r="M1" s="321" t="s">
        <v>405</v>
      </c>
      <c r="N1" s="321" t="s">
        <v>406</v>
      </c>
      <c r="O1" s="321" t="s">
        <v>407</v>
      </c>
      <c r="P1" s="321" t="s">
        <v>408</v>
      </c>
      <c r="Q1" s="321" t="s">
        <v>409</v>
      </c>
      <c r="R1" s="321" t="s">
        <v>410</v>
      </c>
      <c r="S1" s="321" t="s">
        <v>411</v>
      </c>
      <c r="T1" s="321" t="s">
        <v>412</v>
      </c>
      <c r="U1" s="321" t="s">
        <v>413</v>
      </c>
      <c r="V1" s="321" t="s">
        <v>414</v>
      </c>
      <c r="W1" s="322" t="s">
        <v>415</v>
      </c>
      <c r="Z1" s="321" t="s">
        <v>403</v>
      </c>
      <c r="AB1" s="321" t="s">
        <v>46</v>
      </c>
      <c r="AC1" s="321" t="s">
        <v>395</v>
      </c>
      <c r="AD1" s="321" t="s">
        <v>416</v>
      </c>
    </row>
    <row r="2" spans="1:43" ht="15.75" customHeight="1">
      <c r="A2" s="93" t="s">
        <v>30</v>
      </c>
      <c r="B2" s="93" t="s">
        <v>30</v>
      </c>
      <c r="C2" s="93" t="s">
        <v>30</v>
      </c>
      <c r="D2" s="93" t="s">
        <v>30</v>
      </c>
      <c r="E2" s="93" t="s">
        <v>30</v>
      </c>
      <c r="F2" s="93" t="s">
        <v>30</v>
      </c>
      <c r="G2" s="93" t="s">
        <v>30</v>
      </c>
      <c r="H2" s="93" t="s">
        <v>30</v>
      </c>
      <c r="I2" s="93" t="s">
        <v>30</v>
      </c>
      <c r="J2" s="93" t="s">
        <v>30</v>
      </c>
      <c r="K2" s="93" t="s">
        <v>30</v>
      </c>
      <c r="L2" s="93" t="s">
        <v>30</v>
      </c>
      <c r="M2" s="93" t="s">
        <v>30</v>
      </c>
      <c r="N2" s="93" t="s">
        <v>30</v>
      </c>
      <c r="O2" s="93" t="s">
        <v>30</v>
      </c>
      <c r="P2" s="93">
        <v>25.414999999999999</v>
      </c>
      <c r="Q2" s="93" t="s">
        <v>30</v>
      </c>
      <c r="R2" s="93" t="s">
        <v>30</v>
      </c>
      <c r="S2" s="93" t="s">
        <v>417</v>
      </c>
      <c r="T2" s="93" t="s">
        <v>417</v>
      </c>
      <c r="U2" s="93" t="s">
        <v>417</v>
      </c>
      <c r="V2" s="93" t="s">
        <v>417</v>
      </c>
      <c r="W2" s="93" t="s">
        <v>30</v>
      </c>
      <c r="X2" s="1" t="s">
        <v>418</v>
      </c>
      <c r="Y2" s="1" t="s">
        <v>419</v>
      </c>
      <c r="Z2" s="93" t="s">
        <v>30</v>
      </c>
      <c r="AB2" s="93" t="s">
        <v>30</v>
      </c>
      <c r="AC2" s="93" t="s">
        <v>30</v>
      </c>
      <c r="AD2" s="323" t="s">
        <v>30</v>
      </c>
      <c r="AF2" s="1" t="s">
        <v>420</v>
      </c>
      <c r="AH2" s="1" t="s">
        <v>421</v>
      </c>
    </row>
    <row r="3" spans="1:43" ht="15.75" customHeight="1">
      <c r="A3" s="93" t="s">
        <v>422</v>
      </c>
      <c r="B3" s="320" t="s">
        <v>423</v>
      </c>
      <c r="C3" s="320" t="s">
        <v>423</v>
      </c>
      <c r="D3" s="93" t="s">
        <v>424</v>
      </c>
      <c r="E3" s="93" t="s">
        <v>425</v>
      </c>
      <c r="F3" s="93" t="s">
        <v>426</v>
      </c>
      <c r="G3" s="324" t="s">
        <v>427</v>
      </c>
      <c r="H3" s="99" t="s">
        <v>428</v>
      </c>
      <c r="I3" s="93" t="s">
        <v>429</v>
      </c>
      <c r="J3" s="93" t="s">
        <v>430</v>
      </c>
      <c r="K3" s="93" t="s">
        <v>431</v>
      </c>
      <c r="L3" s="93" t="s">
        <v>432</v>
      </c>
      <c r="M3" s="93" t="s">
        <v>433</v>
      </c>
      <c r="N3" s="93" t="s">
        <v>434</v>
      </c>
      <c r="O3" s="93" t="s">
        <v>435</v>
      </c>
      <c r="Q3" s="93" t="s">
        <v>436</v>
      </c>
      <c r="R3" s="93" t="s">
        <v>437</v>
      </c>
      <c r="S3" s="93">
        <v>1</v>
      </c>
      <c r="T3" s="93">
        <v>1</v>
      </c>
      <c r="U3" s="93">
        <v>2020</v>
      </c>
      <c r="V3" s="93">
        <v>2019</v>
      </c>
      <c r="W3" s="325" t="s">
        <v>438</v>
      </c>
      <c r="X3" s="1" t="s">
        <v>424</v>
      </c>
      <c r="Y3" s="1"/>
      <c r="Z3" s="93" t="s">
        <v>439</v>
      </c>
      <c r="AA3" s="93"/>
      <c r="AB3" s="93" t="s">
        <v>423</v>
      </c>
      <c r="AC3" s="93" t="s">
        <v>423</v>
      </c>
      <c r="AD3" s="326" t="s">
        <v>440</v>
      </c>
      <c r="AE3" s="93"/>
      <c r="AF3" s="93" t="s">
        <v>441</v>
      </c>
      <c r="AG3" s="1" t="s">
        <v>419</v>
      </c>
      <c r="AH3" s="1" t="s">
        <v>418</v>
      </c>
      <c r="AI3" s="1" t="s">
        <v>419</v>
      </c>
      <c r="AL3" s="1" t="s">
        <v>424</v>
      </c>
    </row>
    <row r="4" spans="1:43" ht="15.75" customHeight="1">
      <c r="A4" s="93" t="s">
        <v>442</v>
      </c>
      <c r="B4" s="320" t="s">
        <v>443</v>
      </c>
      <c r="C4" s="320" t="s">
        <v>443</v>
      </c>
      <c r="D4" s="93" t="s">
        <v>444</v>
      </c>
      <c r="E4" s="93" t="s">
        <v>445</v>
      </c>
      <c r="F4" s="93" t="s">
        <v>446</v>
      </c>
      <c r="G4" s="324" t="s">
        <v>447</v>
      </c>
      <c r="H4" s="99" t="s">
        <v>448</v>
      </c>
      <c r="J4" s="93" t="s">
        <v>449</v>
      </c>
      <c r="K4" s="93" t="s">
        <v>450</v>
      </c>
      <c r="L4" s="93" t="s">
        <v>451</v>
      </c>
      <c r="M4" s="93" t="s">
        <v>452</v>
      </c>
      <c r="N4" s="93" t="s">
        <v>453</v>
      </c>
      <c r="O4" s="93" t="s">
        <v>454</v>
      </c>
      <c r="Q4" s="93" t="s">
        <v>455</v>
      </c>
      <c r="R4" s="93" t="s">
        <v>456</v>
      </c>
      <c r="S4" s="93">
        <v>2</v>
      </c>
      <c r="T4" s="93">
        <v>2</v>
      </c>
      <c r="U4" s="93">
        <v>2021</v>
      </c>
      <c r="V4" s="93"/>
      <c r="W4" s="325" t="s">
        <v>457</v>
      </c>
      <c r="X4" s="327">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7">
        <f>IF(FP_HÚ="MP - malý podnik",'Finanční plán hl. uchazeče'!H22,IF(FP_HÚ="SP - střední podnik",'Finanční plán hl. uchazeče'!H23,IF(FP_HÚ="VP - velký podnik",'Finanční plán hl. uchazeče'!H24,'Finanční plán hl. uchazeče'!H25)))</f>
        <v>1</v>
      </c>
      <c r="Z4" s="93" t="s">
        <v>458</v>
      </c>
      <c r="AA4" s="93"/>
      <c r="AB4" s="93" t="s">
        <v>443</v>
      </c>
      <c r="AC4" s="93" t="s">
        <v>443</v>
      </c>
      <c r="AD4" s="326" t="s">
        <v>459</v>
      </c>
      <c r="AE4" s="93"/>
      <c r="AF4" s="93"/>
      <c r="AL4" s="1" t="s">
        <v>444</v>
      </c>
    </row>
    <row r="5" spans="1:43" ht="15.75" customHeight="1">
      <c r="B5" s="320" t="s">
        <v>460</v>
      </c>
      <c r="C5" s="320" t="s">
        <v>460</v>
      </c>
      <c r="G5" s="324" t="s">
        <v>461</v>
      </c>
      <c r="H5" s="99" t="s">
        <v>462</v>
      </c>
      <c r="I5" s="93"/>
      <c r="K5" s="93" t="s">
        <v>463</v>
      </c>
      <c r="L5" s="93" t="s">
        <v>464</v>
      </c>
      <c r="O5" s="93" t="s">
        <v>465</v>
      </c>
      <c r="Q5" s="93" t="s">
        <v>466</v>
      </c>
      <c r="R5" s="93" t="s">
        <v>467</v>
      </c>
      <c r="S5" s="93">
        <v>3</v>
      </c>
      <c r="T5" s="93">
        <v>3</v>
      </c>
      <c r="U5" s="93">
        <v>2022</v>
      </c>
      <c r="V5" s="93"/>
      <c r="W5" s="325" t="s">
        <v>468</v>
      </c>
      <c r="X5" s="1" t="s">
        <v>444</v>
      </c>
      <c r="Y5" s="1"/>
      <c r="Z5" s="93" t="s">
        <v>469</v>
      </c>
      <c r="AA5" s="93"/>
      <c r="AB5" s="93" t="s">
        <v>460</v>
      </c>
      <c r="AC5" s="93" t="s">
        <v>460</v>
      </c>
      <c r="AD5" s="326" t="s">
        <v>470</v>
      </c>
      <c r="AE5" s="93"/>
      <c r="AF5" s="93" t="s">
        <v>424</v>
      </c>
    </row>
    <row r="6" spans="1:43" ht="15.75" customHeight="1">
      <c r="B6" s="320" t="s">
        <v>471</v>
      </c>
      <c r="C6" s="320" t="s">
        <v>471</v>
      </c>
      <c r="G6" s="324" t="s">
        <v>472</v>
      </c>
      <c r="H6" s="99" t="s">
        <v>473</v>
      </c>
      <c r="K6" s="93" t="s">
        <v>474</v>
      </c>
      <c r="L6" s="93" t="s">
        <v>475</v>
      </c>
      <c r="O6" s="93" t="s">
        <v>476</v>
      </c>
      <c r="Q6" s="93" t="s">
        <v>477</v>
      </c>
      <c r="R6" s="93" t="s">
        <v>478</v>
      </c>
      <c r="S6" s="93">
        <v>4</v>
      </c>
      <c r="T6" s="93">
        <v>4</v>
      </c>
      <c r="U6" s="93"/>
      <c r="V6" s="93"/>
      <c r="W6" s="325" t="s">
        <v>479</v>
      </c>
      <c r="X6" s="328">
        <f>IF(FP_HÚ="MP - malý podnik",'Finanční plán hl. uchazeče'!E22,IF(FP_HÚ="SP - střední podnik",'Finanční plán hl. uchazeče'!E23,IF(FP_HÚ="VP - velký podnik",'Finanční plán hl. uchazeče'!E24,'Finanční plán hl. uchazeče'!E25)))</f>
        <v>1</v>
      </c>
      <c r="Y6" s="328">
        <f>IF(FP_HÚ="MP - malý podnik",'Finanční plán hl. uchazeče'!F22,IF(FP_HÚ="SP - střední podnik",'Finanční plán hl. uchazeče'!F23,IF(FP_HÚ="VP - velký podnik",'Finanční plán hl. uchazeče'!F24,'Finanční plán hl. uchazeče'!F25)))</f>
        <v>1</v>
      </c>
      <c r="Z6" s="93" t="s">
        <v>480</v>
      </c>
      <c r="AA6" s="93"/>
      <c r="AB6" s="93" t="s">
        <v>471</v>
      </c>
      <c r="AC6" s="93" t="s">
        <v>471</v>
      </c>
      <c r="AD6" s="326" t="s">
        <v>481</v>
      </c>
      <c r="AE6" s="93"/>
      <c r="AF6" s="329">
        <f>IF(FP_DU="MP - malý podnik",'Finanční plán d. účastníka 1'!G22,IF(FP_DU="SP - střední podnik",'Finanční plán d. účastníka 1'!G23,IF(FP_DU="VP - velký podnik",'Finanční plán d. účastníka 1'!G24,'Finanční plán d. účastníka 1'!G25)))</f>
        <v>1</v>
      </c>
      <c r="AG6" s="330">
        <f>IF(FP_DU="MP - malý podnik",'Finanční plán d. účastníka 1'!H22,IF(FP_DU="SP - střední podnik",'Finanční plán d. účastníka 1'!H23,IF(FP_DU="VP - velký podnik",'Finanční plán d. účastníka 1'!H24,'Finanční plán d. účastníka 1'!H25)))</f>
        <v>1</v>
      </c>
      <c r="AH6" s="330">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0">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43" ht="15.75" customHeight="1">
      <c r="B7" s="320" t="s">
        <v>482</v>
      </c>
      <c r="C7" s="320" t="s">
        <v>482</v>
      </c>
      <c r="G7" s="324" t="s">
        <v>483</v>
      </c>
      <c r="H7" s="99" t="s">
        <v>484</v>
      </c>
      <c r="J7" s="1" t="s">
        <v>30</v>
      </c>
      <c r="O7" s="93" t="s">
        <v>485</v>
      </c>
      <c r="Q7" s="93" t="s">
        <v>486</v>
      </c>
      <c r="R7" s="93" t="s">
        <v>487</v>
      </c>
      <c r="S7" s="93">
        <v>5</v>
      </c>
      <c r="T7" s="93">
        <v>5</v>
      </c>
      <c r="U7" s="93"/>
      <c r="V7" s="93"/>
      <c r="W7" s="325" t="s">
        <v>488</v>
      </c>
      <c r="X7" s="1"/>
      <c r="Y7" s="1"/>
      <c r="Z7" s="93"/>
      <c r="AA7" s="93"/>
      <c r="AB7" s="93" t="s">
        <v>482</v>
      </c>
      <c r="AC7" s="93" t="s">
        <v>482</v>
      </c>
      <c r="AD7" s="326" t="s">
        <v>489</v>
      </c>
      <c r="AE7" s="93"/>
      <c r="AF7" s="93" t="s">
        <v>444</v>
      </c>
    </row>
    <row r="8" spans="1:43" ht="15.75" customHeight="1">
      <c r="B8" s="320" t="s">
        <v>490</v>
      </c>
      <c r="C8" s="320" t="s">
        <v>490</v>
      </c>
      <c r="G8" s="324" t="s">
        <v>491</v>
      </c>
      <c r="H8" s="99" t="s">
        <v>492</v>
      </c>
      <c r="J8" s="320" t="s">
        <v>493</v>
      </c>
      <c r="K8" s="1"/>
      <c r="O8" s="93" t="s">
        <v>494</v>
      </c>
      <c r="Q8" s="93" t="s">
        <v>495</v>
      </c>
      <c r="R8" s="93" t="s">
        <v>496</v>
      </c>
      <c r="S8" s="93"/>
      <c r="T8" s="93">
        <v>6</v>
      </c>
      <c r="U8" s="93"/>
      <c r="V8" s="93"/>
      <c r="W8" s="325" t="s">
        <v>497</v>
      </c>
      <c r="X8" s="1"/>
      <c r="Y8" s="1" t="s">
        <v>498</v>
      </c>
      <c r="Z8" s="93"/>
      <c r="AA8" s="93"/>
      <c r="AB8" s="93" t="s">
        <v>490</v>
      </c>
      <c r="AC8" s="93" t="s">
        <v>490</v>
      </c>
      <c r="AD8" s="326" t="s">
        <v>499</v>
      </c>
      <c r="AE8" s="93"/>
      <c r="AF8" s="329">
        <f>IF(FP_DU="MP - malý podnik",'Finanční plán d. účastníka 1'!E22,IF(FP_DU="SP - střední podnik",'Finanční plán d. účastníka 1'!E23,IF(FP_DU="VP - velký podnik",'Finanční plán d. účastníka 1'!E24,'Finanční plán d. účastníka 1'!E25)))</f>
        <v>1</v>
      </c>
      <c r="AG8" s="330">
        <f>IF(FP_DU="MP - malý podnik",'Finanční plán d. účastníka 1'!F22,IF(FP_DU="SP - střední podnik",'Finanční plán d. účastníka 1'!F23,IF(FP_DU="VP - velký podnik",'Finanční plán d. účastníka 1'!F24,'Finanční plán d. účastníka 1'!F25)))</f>
        <v>1</v>
      </c>
      <c r="AH8" s="330">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0">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43" ht="15.75" customHeight="1">
      <c r="B9" s="320" t="s">
        <v>500</v>
      </c>
      <c r="C9" s="320" t="s">
        <v>500</v>
      </c>
      <c r="G9" s="324" t="s">
        <v>501</v>
      </c>
      <c r="H9" s="99" t="s">
        <v>502</v>
      </c>
      <c r="J9" s="320" t="s">
        <v>41</v>
      </c>
      <c r="K9" s="1"/>
      <c r="Q9" s="93" t="s">
        <v>503</v>
      </c>
      <c r="R9" s="93" t="s">
        <v>504</v>
      </c>
      <c r="S9" s="93"/>
      <c r="T9" s="93">
        <v>7</v>
      </c>
      <c r="U9" s="93"/>
      <c r="V9" s="93"/>
      <c r="W9" s="325" t="s">
        <v>505</v>
      </c>
      <c r="X9" s="1"/>
      <c r="Y9" s="331">
        <f>'Hlavní uchazeč'!D15</f>
        <v>0</v>
      </c>
      <c r="Z9" s="93"/>
      <c r="AA9" s="93"/>
      <c r="AB9" s="93" t="s">
        <v>500</v>
      </c>
      <c r="AC9" s="93" t="s">
        <v>500</v>
      </c>
      <c r="AD9" s="326" t="s">
        <v>506</v>
      </c>
      <c r="AE9" s="93"/>
      <c r="AF9" s="93"/>
    </row>
    <row r="10" spans="1:43" ht="15.75" customHeight="1">
      <c r="B10" s="320" t="s">
        <v>507</v>
      </c>
      <c r="C10" s="320" t="s">
        <v>507</v>
      </c>
      <c r="G10" s="324" t="s">
        <v>508</v>
      </c>
      <c r="H10" s="99" t="s">
        <v>509</v>
      </c>
      <c r="J10" s="320" t="s">
        <v>510</v>
      </c>
      <c r="K10" s="1"/>
      <c r="Q10" s="93" t="s">
        <v>511</v>
      </c>
      <c r="R10" s="93" t="s">
        <v>512</v>
      </c>
      <c r="S10" s="93"/>
      <c r="T10" s="93">
        <v>8</v>
      </c>
      <c r="U10" s="93"/>
      <c r="V10" s="93"/>
      <c r="W10" s="325" t="s">
        <v>513</v>
      </c>
      <c r="X10" s="1"/>
      <c r="Y10" s="59">
        <f>'Další účastník 1'!D15</f>
        <v>0</v>
      </c>
      <c r="Z10" s="93" t="s">
        <v>30</v>
      </c>
      <c r="AA10" s="93"/>
      <c r="AB10" s="93" t="s">
        <v>507</v>
      </c>
      <c r="AC10" s="93" t="s">
        <v>507</v>
      </c>
      <c r="AD10" s="326" t="s">
        <v>514</v>
      </c>
      <c r="AE10" s="93"/>
      <c r="AF10" s="321" t="s">
        <v>515</v>
      </c>
      <c r="AI10" s="345" t="s">
        <v>1351</v>
      </c>
      <c r="AM10" s="99"/>
    </row>
    <row r="11" spans="1:43" ht="15.75" customHeight="1">
      <c r="B11" s="320" t="s">
        <v>516</v>
      </c>
      <c r="C11" s="320" t="s">
        <v>516</v>
      </c>
      <c r="G11" s="324" t="s">
        <v>517</v>
      </c>
      <c r="H11" s="99" t="s">
        <v>518</v>
      </c>
      <c r="J11" s="320" t="s">
        <v>519</v>
      </c>
      <c r="K11" s="1"/>
      <c r="Q11" s="93" t="s">
        <v>520</v>
      </c>
      <c r="R11" s="93" t="s">
        <v>521</v>
      </c>
      <c r="S11" s="93"/>
      <c r="T11" s="93">
        <v>9</v>
      </c>
      <c r="U11" s="93"/>
      <c r="V11" s="93"/>
      <c r="W11" s="325" t="s">
        <v>522</v>
      </c>
      <c r="X11" s="331"/>
      <c r="Y11" s="59">
        <f>'Další účastník 2'!D15</f>
        <v>0</v>
      </c>
      <c r="Z11" s="93" t="s">
        <v>424</v>
      </c>
      <c r="AA11" s="93"/>
      <c r="AB11" s="93" t="s">
        <v>516</v>
      </c>
      <c r="AC11" s="93" t="s">
        <v>516</v>
      </c>
      <c r="AD11" s="326" t="s">
        <v>523</v>
      </c>
      <c r="AE11" s="93"/>
      <c r="AF11" s="99" t="s">
        <v>184</v>
      </c>
      <c r="AI11" s="99" t="s">
        <v>184</v>
      </c>
      <c r="AL11" s="99"/>
      <c r="AM11" s="99"/>
    </row>
    <row r="12" spans="1:43" ht="15.75" customHeight="1">
      <c r="B12" s="320" t="s">
        <v>524</v>
      </c>
      <c r="C12" s="320" t="s">
        <v>524</v>
      </c>
      <c r="G12" s="324" t="s">
        <v>525</v>
      </c>
      <c r="H12" s="99" t="s">
        <v>526</v>
      </c>
      <c r="J12" s="320" t="s">
        <v>527</v>
      </c>
      <c r="K12" s="1"/>
      <c r="M12" s="1" t="s">
        <v>528</v>
      </c>
      <c r="Q12" s="93" t="s">
        <v>529</v>
      </c>
      <c r="R12" s="93" t="s">
        <v>530</v>
      </c>
      <c r="S12" s="93"/>
      <c r="T12" s="93">
        <v>10</v>
      </c>
      <c r="U12" s="93"/>
      <c r="V12" s="93"/>
      <c r="W12" s="325" t="s">
        <v>531</v>
      </c>
      <c r="X12" s="332"/>
      <c r="Y12" s="333"/>
      <c r="Z12" s="93" t="s">
        <v>444</v>
      </c>
      <c r="AA12" s="93"/>
      <c r="AB12" s="93" t="s">
        <v>524</v>
      </c>
      <c r="AC12" s="93" t="s">
        <v>524</v>
      </c>
      <c r="AD12" s="334" t="s">
        <v>532</v>
      </c>
      <c r="AE12" s="93"/>
      <c r="AF12" s="99" t="s">
        <v>518</v>
      </c>
      <c r="AI12" s="99" t="s">
        <v>533</v>
      </c>
      <c r="AL12" s="99"/>
      <c r="AM12" s="99"/>
    </row>
    <row r="13" spans="1:43" ht="15.75" customHeight="1">
      <c r="B13" s="320" t="s">
        <v>534</v>
      </c>
      <c r="C13" s="320" t="s">
        <v>534</v>
      </c>
      <c r="G13" s="324" t="s">
        <v>535</v>
      </c>
      <c r="H13" s="99" t="s">
        <v>536</v>
      </c>
      <c r="J13" s="1" t="s">
        <v>537</v>
      </c>
      <c r="K13" s="1"/>
      <c r="M13" s="320">
        <v>1</v>
      </c>
      <c r="Q13" s="93" t="s">
        <v>538</v>
      </c>
      <c r="R13" s="93" t="s">
        <v>539</v>
      </c>
      <c r="S13" s="93"/>
      <c r="T13" s="93">
        <v>11</v>
      </c>
      <c r="U13" s="93"/>
      <c r="V13" s="93"/>
      <c r="W13" s="325" t="s">
        <v>540</v>
      </c>
      <c r="X13" s="1" t="s">
        <v>541</v>
      </c>
      <c r="Y13" s="1"/>
      <c r="Z13" s="93"/>
      <c r="AA13" s="93"/>
      <c r="AB13" s="93" t="s">
        <v>534</v>
      </c>
      <c r="AC13" s="93" t="s">
        <v>534</v>
      </c>
      <c r="AD13" s="326" t="s">
        <v>542</v>
      </c>
      <c r="AE13" s="93"/>
      <c r="AF13" s="99" t="s">
        <v>526</v>
      </c>
      <c r="AI13" s="99" t="s">
        <v>543</v>
      </c>
      <c r="AL13" s="99"/>
      <c r="AM13" s="99"/>
    </row>
    <row r="14" spans="1:43" ht="15.75" customHeight="1">
      <c r="B14" s="320" t="s">
        <v>544</v>
      </c>
      <c r="C14" s="320" t="s">
        <v>544</v>
      </c>
      <c r="G14" s="324" t="s">
        <v>545</v>
      </c>
      <c r="H14" s="93">
        <v>0</v>
      </c>
      <c r="K14" s="1"/>
      <c r="M14" s="320">
        <v>2</v>
      </c>
      <c r="Q14" s="93" t="s">
        <v>546</v>
      </c>
      <c r="R14" s="93" t="s">
        <v>547</v>
      </c>
      <c r="S14" s="93"/>
      <c r="T14" s="93">
        <v>12</v>
      </c>
      <c r="U14" s="93"/>
      <c r="V14" s="93"/>
      <c r="W14" s="325" t="s">
        <v>548</v>
      </c>
      <c r="X14" s="333" t="str">
        <f>'Hlavní uchazeč'!D19</f>
        <v>Vyberte možnost:</v>
      </c>
      <c r="Y14" s="333"/>
      <c r="Z14" s="93"/>
      <c r="AA14" s="93"/>
      <c r="AB14" s="93" t="s">
        <v>544</v>
      </c>
      <c r="AC14" s="93" t="s">
        <v>544</v>
      </c>
      <c r="AD14" s="334" t="s">
        <v>549</v>
      </c>
      <c r="AE14" s="93"/>
      <c r="AF14" s="99" t="s">
        <v>448</v>
      </c>
      <c r="AI14" s="99" t="s">
        <v>550</v>
      </c>
    </row>
    <row r="15" spans="1:43" ht="15.75" customHeight="1">
      <c r="B15" s="320" t="s">
        <v>551</v>
      </c>
      <c r="C15" s="320" t="s">
        <v>551</v>
      </c>
      <c r="G15" s="324" t="s">
        <v>552</v>
      </c>
      <c r="H15" s="99" t="s">
        <v>553</v>
      </c>
      <c r="K15" s="1"/>
      <c r="M15" s="1">
        <v>3</v>
      </c>
      <c r="Q15" s="93" t="s">
        <v>554</v>
      </c>
      <c r="R15" s="93" t="s">
        <v>555</v>
      </c>
      <c r="S15" s="93"/>
      <c r="T15" s="93"/>
      <c r="U15" s="93"/>
      <c r="V15" s="93"/>
      <c r="W15" s="325" t="s">
        <v>556</v>
      </c>
      <c r="X15" s="1" t="str">
        <f>'Další účastník 1'!D19</f>
        <v>Vyberte možnost:</v>
      </c>
      <c r="Y15" s="1"/>
      <c r="Z15" s="93" t="s">
        <v>30</v>
      </c>
      <c r="AA15" s="93"/>
      <c r="AB15" s="93" t="s">
        <v>551</v>
      </c>
      <c r="AC15" s="93" t="s">
        <v>551</v>
      </c>
      <c r="AD15" s="326" t="s">
        <v>557</v>
      </c>
      <c r="AE15" s="93"/>
      <c r="AF15" s="99" t="s">
        <v>462</v>
      </c>
      <c r="AI15" s="99" t="s">
        <v>558</v>
      </c>
    </row>
    <row r="16" spans="1:43" ht="15.75" customHeight="1">
      <c r="B16" s="320" t="s">
        <v>559</v>
      </c>
      <c r="C16" s="320" t="s">
        <v>559</v>
      </c>
      <c r="G16" s="324" t="s">
        <v>560</v>
      </c>
      <c r="H16" s="99" t="s">
        <v>561</v>
      </c>
      <c r="J16" s="1" t="s">
        <v>562</v>
      </c>
      <c r="K16" s="1"/>
      <c r="L16" s="1"/>
      <c r="M16" s="1">
        <v>4</v>
      </c>
      <c r="Q16" s="93" t="s">
        <v>563</v>
      </c>
      <c r="R16" s="93" t="s">
        <v>564</v>
      </c>
      <c r="S16" s="93"/>
      <c r="T16" s="93"/>
      <c r="U16" s="93"/>
      <c r="V16" s="93"/>
      <c r="W16" s="325" t="s">
        <v>565</v>
      </c>
      <c r="X16" s="1" t="str">
        <f>'Další účastník 2'!D19</f>
        <v>Vyberte možnost:</v>
      </c>
      <c r="Y16" s="1"/>
      <c r="Z16" s="93" t="s">
        <v>566</v>
      </c>
      <c r="AA16" s="93"/>
      <c r="AB16" s="93" t="s">
        <v>559</v>
      </c>
      <c r="AC16" s="93" t="s">
        <v>559</v>
      </c>
      <c r="AD16" s="326" t="s">
        <v>567</v>
      </c>
      <c r="AE16" s="93"/>
      <c r="AF16" s="99" t="s">
        <v>568</v>
      </c>
      <c r="AI16" s="99" t="s">
        <v>576</v>
      </c>
      <c r="AQ16" s="1" t="s">
        <v>30</v>
      </c>
    </row>
    <row r="17" spans="2:43" ht="15.75" customHeight="1">
      <c r="B17" s="320" t="s">
        <v>569</v>
      </c>
      <c r="C17" s="320" t="s">
        <v>569</v>
      </c>
      <c r="G17" s="324" t="s">
        <v>570</v>
      </c>
      <c r="H17" s="99" t="s">
        <v>571</v>
      </c>
      <c r="J17" s="1" t="s">
        <v>30</v>
      </c>
      <c r="M17" s="1">
        <v>5</v>
      </c>
      <c r="R17" s="93" t="s">
        <v>572</v>
      </c>
      <c r="S17" s="93"/>
      <c r="T17" s="93"/>
      <c r="U17" s="93"/>
      <c r="V17" s="93"/>
      <c r="W17" s="325" t="s">
        <v>573</v>
      </c>
      <c r="X17" s="1"/>
      <c r="Y17" s="1"/>
      <c r="Z17" s="93" t="s">
        <v>574</v>
      </c>
      <c r="AA17" s="93"/>
      <c r="AB17" s="93" t="s">
        <v>569</v>
      </c>
      <c r="AC17" s="93" t="s">
        <v>569</v>
      </c>
      <c r="AD17" s="326" t="s">
        <v>575</v>
      </c>
      <c r="AE17" s="93"/>
      <c r="AF17" s="99" t="s">
        <v>428</v>
      </c>
      <c r="AI17" s="99" t="s">
        <v>583</v>
      </c>
      <c r="AQ17" s="417" t="s">
        <v>1355</v>
      </c>
    </row>
    <row r="18" spans="2:43" ht="15.75" customHeight="1">
      <c r="B18" s="320" t="s">
        <v>577</v>
      </c>
      <c r="C18" s="320" t="s">
        <v>577</v>
      </c>
      <c r="G18" s="324" t="s">
        <v>578</v>
      </c>
      <c r="H18" s="99" t="s">
        <v>579</v>
      </c>
      <c r="J18" s="320">
        <v>1</v>
      </c>
      <c r="M18" s="1">
        <v>6</v>
      </c>
      <c r="R18" s="93" t="s">
        <v>580</v>
      </c>
      <c r="S18" s="93"/>
      <c r="T18" s="93"/>
      <c r="U18" s="93"/>
      <c r="V18" s="93"/>
      <c r="W18" s="325" t="s">
        <v>581</v>
      </c>
      <c r="X18" s="1"/>
      <c r="Y18" s="1"/>
      <c r="Z18" s="93"/>
      <c r="AA18" s="93"/>
      <c r="AB18" s="93" t="s">
        <v>577</v>
      </c>
      <c r="AC18" s="93" t="s">
        <v>577</v>
      </c>
      <c r="AD18" s="326" t="s">
        <v>582</v>
      </c>
      <c r="AE18" s="93"/>
      <c r="AF18" s="99" t="s">
        <v>536</v>
      </c>
      <c r="AI18" s="99" t="s">
        <v>590</v>
      </c>
      <c r="AQ18" s="417" t="s">
        <v>1356</v>
      </c>
    </row>
    <row r="19" spans="2:43" ht="15.75" customHeight="1">
      <c r="B19" s="320" t="s">
        <v>584</v>
      </c>
      <c r="C19" s="320" t="s">
        <v>584</v>
      </c>
      <c r="G19" s="324" t="s">
        <v>585</v>
      </c>
      <c r="H19" s="99" t="s">
        <v>586</v>
      </c>
      <c r="J19" s="320">
        <v>2</v>
      </c>
      <c r="M19" s="1">
        <v>7</v>
      </c>
      <c r="R19" s="93" t="s">
        <v>587</v>
      </c>
      <c r="S19" s="93"/>
      <c r="T19" s="93"/>
      <c r="U19" s="93"/>
      <c r="V19" s="93"/>
      <c r="W19" s="325" t="s">
        <v>588</v>
      </c>
      <c r="X19" s="333"/>
      <c r="Y19" s="333"/>
      <c r="Z19" s="93"/>
      <c r="AA19" s="93"/>
      <c r="AB19" s="93" t="s">
        <v>584</v>
      </c>
      <c r="AC19" s="93" t="s">
        <v>584</v>
      </c>
      <c r="AD19" s="326" t="s">
        <v>589</v>
      </c>
      <c r="AE19" s="93"/>
      <c r="AF19" s="99" t="s">
        <v>509</v>
      </c>
      <c r="AI19" s="99" t="s">
        <v>597</v>
      </c>
      <c r="AQ19" s="417" t="s">
        <v>1357</v>
      </c>
    </row>
    <row r="20" spans="2:43" ht="15.75" customHeight="1">
      <c r="B20" s="320" t="s">
        <v>591</v>
      </c>
      <c r="C20" s="320" t="s">
        <v>591</v>
      </c>
      <c r="G20" s="324" t="s">
        <v>592</v>
      </c>
      <c r="H20" s="99" t="s">
        <v>518</v>
      </c>
      <c r="J20" s="320">
        <v>3</v>
      </c>
      <c r="M20" s="1">
        <v>8</v>
      </c>
      <c r="R20" s="93" t="s">
        <v>593</v>
      </c>
      <c r="S20" s="93"/>
      <c r="T20" s="93"/>
      <c r="U20" s="93"/>
      <c r="V20" s="93"/>
      <c r="W20" s="325" t="s">
        <v>594</v>
      </c>
      <c r="X20" s="1"/>
      <c r="Y20" s="1"/>
      <c r="Z20" s="93"/>
      <c r="AA20" s="93"/>
      <c r="AB20" s="93" t="s">
        <v>591</v>
      </c>
      <c r="AC20" s="93" t="s">
        <v>591</v>
      </c>
      <c r="AD20" s="326" t="s">
        <v>595</v>
      </c>
      <c r="AE20" s="93"/>
      <c r="AF20" s="99" t="s">
        <v>596</v>
      </c>
      <c r="AI20" s="418" t="s">
        <v>1366</v>
      </c>
      <c r="AQ20" s="417" t="s">
        <v>1358</v>
      </c>
    </row>
    <row r="21" spans="2:43" ht="15.75" customHeight="1">
      <c r="B21" s="320" t="s">
        <v>598</v>
      </c>
      <c r="C21" s="320" t="s">
        <v>598</v>
      </c>
      <c r="G21" s="324" t="s">
        <v>599</v>
      </c>
      <c r="H21" s="99" t="s">
        <v>526</v>
      </c>
      <c r="M21" s="1">
        <v>9</v>
      </c>
      <c r="R21" s="93" t="s">
        <v>600</v>
      </c>
      <c r="S21" s="93"/>
      <c r="T21" s="93"/>
      <c r="U21" s="93"/>
      <c r="V21" s="93"/>
      <c r="W21" s="325" t="s">
        <v>601</v>
      </c>
      <c r="X21" s="333"/>
      <c r="Y21" s="333"/>
      <c r="Z21" s="93"/>
      <c r="AA21" s="93"/>
      <c r="AB21" s="93" t="s">
        <v>598</v>
      </c>
      <c r="AC21" s="93" t="s">
        <v>598</v>
      </c>
      <c r="AD21" s="326" t="s">
        <v>602</v>
      </c>
      <c r="AE21" s="93"/>
      <c r="AF21" s="99" t="s">
        <v>473</v>
      </c>
      <c r="AI21" s="418" t="s">
        <v>1367</v>
      </c>
      <c r="AQ21" s="417" t="s">
        <v>1359</v>
      </c>
    </row>
    <row r="22" spans="2:43" ht="15.75" customHeight="1">
      <c r="B22" s="320" t="s">
        <v>603</v>
      </c>
      <c r="C22" s="320" t="s">
        <v>603</v>
      </c>
      <c r="G22" s="324" t="s">
        <v>604</v>
      </c>
      <c r="H22" s="99" t="s">
        <v>448</v>
      </c>
      <c r="R22" s="93" t="s">
        <v>605</v>
      </c>
      <c r="S22" s="93"/>
      <c r="T22" s="93"/>
      <c r="U22" s="93"/>
      <c r="V22" s="93"/>
      <c r="W22" s="325" t="s">
        <v>606</v>
      </c>
      <c r="X22" s="93"/>
      <c r="Y22" s="93" t="s">
        <v>30</v>
      </c>
      <c r="Z22" s="93"/>
      <c r="AA22" s="93"/>
      <c r="AB22" s="93" t="s">
        <v>603</v>
      </c>
      <c r="AC22" s="93" t="s">
        <v>603</v>
      </c>
      <c r="AD22" s="326" t="s">
        <v>607</v>
      </c>
      <c r="AE22" s="93"/>
      <c r="AF22" s="99" t="s">
        <v>484</v>
      </c>
      <c r="AI22" s="418" t="s">
        <v>1368</v>
      </c>
      <c r="AQ22" s="417" t="s">
        <v>1354</v>
      </c>
    </row>
    <row r="23" spans="2:43" ht="15.75" customHeight="1">
      <c r="B23" s="320" t="s">
        <v>609</v>
      </c>
      <c r="C23" s="320" t="s">
        <v>609</v>
      </c>
      <c r="G23" s="324" t="s">
        <v>610</v>
      </c>
      <c r="H23" s="99" t="s">
        <v>462</v>
      </c>
      <c r="R23" s="93" t="s">
        <v>611</v>
      </c>
      <c r="S23" s="93"/>
      <c r="T23" s="93"/>
      <c r="U23" s="93"/>
      <c r="V23" s="93"/>
      <c r="W23" s="325" t="s">
        <v>612</v>
      </c>
      <c r="X23" s="93"/>
      <c r="Y23" s="93" t="s">
        <v>613</v>
      </c>
      <c r="Z23" s="93"/>
      <c r="AA23" s="93"/>
      <c r="AB23" s="93" t="s">
        <v>609</v>
      </c>
      <c r="AC23" s="93" t="s">
        <v>609</v>
      </c>
      <c r="AD23" s="326" t="s">
        <v>614</v>
      </c>
      <c r="AE23" s="93"/>
      <c r="AF23" s="99"/>
      <c r="AI23" s="418" t="s">
        <v>1369</v>
      </c>
      <c r="AQ23" s="417" t="s">
        <v>1353</v>
      </c>
    </row>
    <row r="24" spans="2:43" ht="15.75" customHeight="1">
      <c r="B24" s="320" t="s">
        <v>616</v>
      </c>
      <c r="C24" s="320" t="s">
        <v>616</v>
      </c>
      <c r="G24" s="324" t="s">
        <v>617</v>
      </c>
      <c r="H24" s="99" t="s">
        <v>618</v>
      </c>
      <c r="R24" s="93" t="s">
        <v>619</v>
      </c>
      <c r="S24" s="93"/>
      <c r="T24" s="93"/>
      <c r="U24" s="93"/>
      <c r="V24" s="93"/>
      <c r="W24" s="325" t="s">
        <v>620</v>
      </c>
      <c r="X24" s="93"/>
      <c r="Y24" s="93" t="s">
        <v>27</v>
      </c>
      <c r="Z24" s="93"/>
      <c r="AA24" s="93"/>
      <c r="AB24" s="93" t="s">
        <v>616</v>
      </c>
      <c r="AC24" s="93" t="s">
        <v>616</v>
      </c>
      <c r="AD24" s="326" t="s">
        <v>621</v>
      </c>
      <c r="AE24" s="93"/>
      <c r="AF24" s="99"/>
      <c r="AI24" s="99" t="s">
        <v>608</v>
      </c>
      <c r="AQ24" s="417" t="s">
        <v>1352</v>
      </c>
    </row>
    <row r="25" spans="2:43" ht="15.75" customHeight="1">
      <c r="B25" s="320" t="s">
        <v>623</v>
      </c>
      <c r="C25" s="320" t="s">
        <v>623</v>
      </c>
      <c r="G25" s="324" t="s">
        <v>624</v>
      </c>
      <c r="H25" s="99" t="s">
        <v>625</v>
      </c>
      <c r="R25" s="93" t="s">
        <v>626</v>
      </c>
      <c r="S25" s="93"/>
      <c r="T25" s="93"/>
      <c r="U25" s="93"/>
      <c r="V25" s="93"/>
      <c r="W25" s="325" t="s">
        <v>627</v>
      </c>
      <c r="X25" s="93"/>
      <c r="Y25" s="93" t="s">
        <v>628</v>
      </c>
      <c r="Z25" s="93"/>
      <c r="AA25" s="93"/>
      <c r="AB25" s="93" t="s">
        <v>623</v>
      </c>
      <c r="AC25" s="93" t="s">
        <v>623</v>
      </c>
      <c r="AD25" s="326" t="s">
        <v>629</v>
      </c>
      <c r="AE25" s="93"/>
      <c r="AF25" s="99"/>
      <c r="AI25" s="99" t="s">
        <v>615</v>
      </c>
      <c r="AQ25" s="417" t="s">
        <v>1360</v>
      </c>
    </row>
    <row r="26" spans="2:43" ht="15.75" customHeight="1">
      <c r="B26" s="320" t="s">
        <v>631</v>
      </c>
      <c r="C26" s="320" t="s">
        <v>631</v>
      </c>
      <c r="G26" s="324" t="s">
        <v>632</v>
      </c>
      <c r="H26" s="99" t="s">
        <v>633</v>
      </c>
      <c r="R26" s="93" t="s">
        <v>634</v>
      </c>
      <c r="S26" s="93"/>
      <c r="T26" s="93"/>
      <c r="U26" s="93"/>
      <c r="V26" s="93"/>
      <c r="W26" s="325" t="s">
        <v>635</v>
      </c>
      <c r="X26" s="93"/>
      <c r="Y26" s="93"/>
      <c r="Z26" s="93"/>
      <c r="AA26" s="93"/>
      <c r="AB26" s="93" t="s">
        <v>631</v>
      </c>
      <c r="AC26" s="93" t="s">
        <v>631</v>
      </c>
      <c r="AD26" s="326" t="s">
        <v>636</v>
      </c>
      <c r="AE26" s="93"/>
      <c r="AF26" s="99"/>
      <c r="AI26" s="99" t="s">
        <v>622</v>
      </c>
      <c r="AQ26" s="417" t="s">
        <v>1361</v>
      </c>
    </row>
    <row r="27" spans="2:43" ht="15.75" customHeight="1">
      <c r="B27" s="320" t="s">
        <v>638</v>
      </c>
      <c r="C27" s="320" t="s">
        <v>638</v>
      </c>
      <c r="G27" s="324" t="s">
        <v>639</v>
      </c>
      <c r="H27" s="99" t="s">
        <v>640</v>
      </c>
      <c r="R27" s="93" t="s">
        <v>641</v>
      </c>
      <c r="S27" s="93"/>
      <c r="T27" s="93"/>
      <c r="U27" s="93"/>
      <c r="V27" s="93"/>
      <c r="W27" s="325" t="s">
        <v>642</v>
      </c>
      <c r="X27" s="93"/>
      <c r="Y27" s="93"/>
      <c r="Z27" s="93"/>
      <c r="AA27" s="93"/>
      <c r="AB27" s="93" t="s">
        <v>638</v>
      </c>
      <c r="AC27" s="93" t="s">
        <v>638</v>
      </c>
      <c r="AD27" s="326" t="s">
        <v>643</v>
      </c>
      <c r="AE27" s="93"/>
      <c r="AF27" s="99"/>
      <c r="AI27" s="99" t="s">
        <v>630</v>
      </c>
      <c r="AQ27" s="417" t="s">
        <v>1362</v>
      </c>
    </row>
    <row r="28" spans="2:43" ht="15.75" customHeight="1">
      <c r="B28" s="320" t="s">
        <v>644</v>
      </c>
      <c r="C28" s="320" t="s">
        <v>644</v>
      </c>
      <c r="G28" s="324" t="s">
        <v>645</v>
      </c>
      <c r="H28" s="99" t="s">
        <v>646</v>
      </c>
      <c r="R28" s="93" t="s">
        <v>647</v>
      </c>
      <c r="S28" s="93"/>
      <c r="T28" s="93"/>
      <c r="U28" s="93"/>
      <c r="V28" s="93"/>
      <c r="W28" s="325" t="s">
        <v>648</v>
      </c>
      <c r="X28" s="93"/>
      <c r="Y28" s="93"/>
      <c r="Z28" s="93"/>
      <c r="AA28" s="93"/>
      <c r="AB28" s="93" t="s">
        <v>644</v>
      </c>
      <c r="AC28" s="93" t="s">
        <v>644</v>
      </c>
      <c r="AD28" s="326" t="s">
        <v>649</v>
      </c>
      <c r="AE28" s="93"/>
      <c r="AF28" s="99" t="s">
        <v>650</v>
      </c>
      <c r="AI28" s="99" t="s">
        <v>637</v>
      </c>
      <c r="AQ28" s="417" t="s">
        <v>1363</v>
      </c>
    </row>
    <row r="29" spans="2:43" ht="15.75" customHeight="1">
      <c r="B29" s="320" t="s">
        <v>651</v>
      </c>
      <c r="C29" s="320" t="s">
        <v>651</v>
      </c>
      <c r="G29" s="324" t="s">
        <v>652</v>
      </c>
      <c r="H29" s="99" t="s">
        <v>653</v>
      </c>
      <c r="R29" s="93" t="s">
        <v>654</v>
      </c>
      <c r="S29" s="93"/>
      <c r="T29" s="93"/>
      <c r="U29" s="93"/>
      <c r="V29" s="93"/>
      <c r="W29" s="325" t="s">
        <v>655</v>
      </c>
      <c r="X29" s="93"/>
      <c r="Y29" s="93"/>
      <c r="Z29" s="93"/>
      <c r="AA29" s="93"/>
      <c r="AB29" s="93" t="s">
        <v>651</v>
      </c>
      <c r="AC29" s="93" t="s">
        <v>651</v>
      </c>
      <c r="AD29" s="326" t="s">
        <v>656</v>
      </c>
      <c r="AE29" s="93"/>
      <c r="AF29" s="99" t="s">
        <v>184</v>
      </c>
      <c r="AI29" s="99"/>
      <c r="AQ29" s="417" t="s">
        <v>1364</v>
      </c>
    </row>
    <row r="30" spans="2:43" ht="15.75" customHeight="1">
      <c r="B30" s="320" t="s">
        <v>657</v>
      </c>
      <c r="C30" s="320" t="s">
        <v>657</v>
      </c>
      <c r="G30" s="324" t="s">
        <v>658</v>
      </c>
      <c r="H30" s="99" t="s">
        <v>659</v>
      </c>
      <c r="R30" s="93" t="s">
        <v>660</v>
      </c>
      <c r="S30" s="93"/>
      <c r="T30" s="93"/>
      <c r="U30" s="93"/>
      <c r="V30" s="93"/>
      <c r="W30" s="325" t="s">
        <v>661</v>
      </c>
      <c r="X30" s="93"/>
      <c r="Y30" s="93"/>
      <c r="Z30" s="93"/>
      <c r="AA30" s="93"/>
      <c r="AB30" s="93" t="s">
        <v>657</v>
      </c>
      <c r="AC30" s="93" t="s">
        <v>657</v>
      </c>
      <c r="AD30" s="326" t="s">
        <v>662</v>
      </c>
      <c r="AE30" s="93"/>
      <c r="AF30" s="99" t="s">
        <v>518</v>
      </c>
      <c r="AI30" s="99"/>
      <c r="AQ30" s="417" t="s">
        <v>1365</v>
      </c>
    </row>
    <row r="31" spans="2:43" ht="15.75" customHeight="1">
      <c r="B31" s="320" t="s">
        <v>663</v>
      </c>
      <c r="C31" s="320" t="s">
        <v>663</v>
      </c>
      <c r="G31" s="324" t="s">
        <v>664</v>
      </c>
      <c r="H31" s="99" t="s">
        <v>665</v>
      </c>
      <c r="M31" s="320" t="s">
        <v>666</v>
      </c>
      <c r="R31" s="93" t="s">
        <v>667</v>
      </c>
      <c r="S31" s="93"/>
      <c r="T31" s="93"/>
      <c r="U31" s="93"/>
      <c r="V31" s="93"/>
      <c r="W31" s="325" t="s">
        <v>668</v>
      </c>
      <c r="X31" s="93"/>
      <c r="Y31" s="93"/>
      <c r="Z31" s="93"/>
      <c r="AA31" s="93"/>
      <c r="AB31" s="93" t="s">
        <v>663</v>
      </c>
      <c r="AC31" s="93" t="s">
        <v>663</v>
      </c>
      <c r="AD31" s="326" t="s">
        <v>669</v>
      </c>
      <c r="AE31" s="93"/>
      <c r="AF31" s="99" t="s">
        <v>526</v>
      </c>
      <c r="AQ31" s="99"/>
    </row>
    <row r="32" spans="2:43" ht="15.75" customHeight="1">
      <c r="B32" s="320" t="s">
        <v>670</v>
      </c>
      <c r="C32" s="320" t="s">
        <v>670</v>
      </c>
      <c r="G32" s="324" t="s">
        <v>671</v>
      </c>
      <c r="H32" s="99" t="s">
        <v>672</v>
      </c>
      <c r="M32" s="320" t="s">
        <v>673</v>
      </c>
      <c r="R32" s="93" t="s">
        <v>674</v>
      </c>
      <c r="S32" s="93"/>
      <c r="T32" s="93"/>
      <c r="U32" s="93"/>
      <c r="V32" s="93"/>
      <c r="W32" s="325" t="s">
        <v>675</v>
      </c>
      <c r="X32" s="93"/>
      <c r="Y32" s="93"/>
      <c r="Z32" s="93"/>
      <c r="AA32" s="93"/>
      <c r="AB32" s="93" t="s">
        <v>670</v>
      </c>
      <c r="AC32" s="93" t="s">
        <v>670</v>
      </c>
      <c r="AD32" s="326" t="s">
        <v>676</v>
      </c>
      <c r="AE32" s="93"/>
      <c r="AF32" s="99" t="s">
        <v>448</v>
      </c>
    </row>
    <row r="33" spans="2:32" ht="15.75" customHeight="1">
      <c r="B33" s="320" t="s">
        <v>677</v>
      </c>
      <c r="C33" s="320" t="s">
        <v>677</v>
      </c>
      <c r="G33" s="324" t="s">
        <v>678</v>
      </c>
      <c r="H33" s="99" t="s">
        <v>679</v>
      </c>
      <c r="M33" s="320" t="s">
        <v>680</v>
      </c>
      <c r="R33" s="93" t="s">
        <v>681</v>
      </c>
      <c r="S33" s="93"/>
      <c r="T33" s="93"/>
      <c r="U33" s="93"/>
      <c r="V33" s="93"/>
      <c r="W33" s="325" t="s">
        <v>682</v>
      </c>
      <c r="X33" s="93"/>
      <c r="Y33" s="93"/>
      <c r="Z33" s="93"/>
      <c r="AA33" s="93"/>
      <c r="AB33" s="93" t="s">
        <v>677</v>
      </c>
      <c r="AC33" s="93" t="s">
        <v>677</v>
      </c>
      <c r="AD33" s="326" t="s">
        <v>683</v>
      </c>
      <c r="AE33" s="93"/>
      <c r="AF33" s="99" t="s">
        <v>462</v>
      </c>
    </row>
    <row r="34" spans="2:32" ht="15.75" customHeight="1">
      <c r="B34" s="320" t="s">
        <v>684</v>
      </c>
      <c r="C34" s="320" t="s">
        <v>684</v>
      </c>
      <c r="G34" s="324" t="s">
        <v>685</v>
      </c>
      <c r="H34" s="99" t="s">
        <v>686</v>
      </c>
      <c r="R34" s="93" t="s">
        <v>687</v>
      </c>
      <c r="S34" s="93"/>
      <c r="T34" s="93"/>
      <c r="U34" s="93"/>
      <c r="V34" s="93"/>
      <c r="W34" s="325" t="s">
        <v>688</v>
      </c>
      <c r="X34" s="93"/>
      <c r="Y34" s="93"/>
      <c r="Z34" s="93"/>
      <c r="AA34" s="93"/>
      <c r="AB34" s="93" t="s">
        <v>684</v>
      </c>
      <c r="AC34" s="93" t="s">
        <v>684</v>
      </c>
      <c r="AD34" s="326" t="s">
        <v>689</v>
      </c>
      <c r="AE34" s="93"/>
      <c r="AF34" s="99" t="s">
        <v>428</v>
      </c>
    </row>
    <row r="35" spans="2:32" ht="15.75" customHeight="1">
      <c r="B35" s="320" t="s">
        <v>690</v>
      </c>
      <c r="C35" s="320" t="s">
        <v>690</v>
      </c>
      <c r="G35" s="324" t="s">
        <v>691</v>
      </c>
      <c r="H35" s="99" t="s">
        <v>568</v>
      </c>
      <c r="R35" s="93" t="s">
        <v>692</v>
      </c>
      <c r="S35" s="93"/>
      <c r="T35" s="93"/>
      <c r="U35" s="93"/>
      <c r="V35" s="93"/>
      <c r="W35" s="325" t="s">
        <v>693</v>
      </c>
      <c r="X35" s="93"/>
      <c r="Y35" s="93"/>
      <c r="Z35" s="93"/>
      <c r="AA35" s="93"/>
      <c r="AB35" s="93" t="s">
        <v>690</v>
      </c>
      <c r="AC35" s="93" t="s">
        <v>690</v>
      </c>
      <c r="AD35" s="326" t="s">
        <v>694</v>
      </c>
      <c r="AE35" s="93"/>
      <c r="AF35" s="99" t="s">
        <v>509</v>
      </c>
    </row>
    <row r="36" spans="2:32" ht="15.75" customHeight="1">
      <c r="B36" s="320" t="s">
        <v>695</v>
      </c>
      <c r="C36" s="320" t="s">
        <v>695</v>
      </c>
      <c r="G36" s="324" t="s">
        <v>696</v>
      </c>
      <c r="H36" s="99" t="s">
        <v>536</v>
      </c>
      <c r="R36" s="93" t="s">
        <v>697</v>
      </c>
      <c r="S36" s="93"/>
      <c r="T36" s="93"/>
      <c r="U36" s="93"/>
      <c r="V36" s="93"/>
      <c r="W36" s="325" t="s">
        <v>698</v>
      </c>
      <c r="X36" s="93"/>
      <c r="Y36" s="93"/>
      <c r="Z36" s="93"/>
      <c r="AA36" s="93"/>
      <c r="AB36" s="93" t="s">
        <v>695</v>
      </c>
      <c r="AC36" s="93" t="s">
        <v>695</v>
      </c>
      <c r="AD36" s="326" t="s">
        <v>699</v>
      </c>
      <c r="AE36" s="93"/>
      <c r="AF36" s="99" t="s">
        <v>473</v>
      </c>
    </row>
    <row r="37" spans="2:32" ht="15.75" customHeight="1">
      <c r="B37" s="320" t="s">
        <v>700</v>
      </c>
      <c r="C37" s="320" t="s">
        <v>700</v>
      </c>
      <c r="G37" s="324" t="s">
        <v>701</v>
      </c>
      <c r="H37" s="99" t="s">
        <v>428</v>
      </c>
      <c r="R37" s="93" t="s">
        <v>702</v>
      </c>
      <c r="S37" s="93"/>
      <c r="T37" s="93"/>
      <c r="U37" s="93"/>
      <c r="V37" s="93"/>
      <c r="W37" s="325" t="s">
        <v>703</v>
      </c>
      <c r="X37" s="93"/>
      <c r="Y37" s="93"/>
      <c r="Z37" s="93"/>
      <c r="AA37" s="93"/>
      <c r="AB37" s="93" t="s">
        <v>700</v>
      </c>
      <c r="AC37" s="93" t="s">
        <v>700</v>
      </c>
      <c r="AD37" s="326" t="s">
        <v>704</v>
      </c>
      <c r="AE37" s="93"/>
      <c r="AF37" s="99" t="s">
        <v>484</v>
      </c>
    </row>
    <row r="38" spans="2:32" ht="15.75" customHeight="1">
      <c r="B38" s="320" t="s">
        <v>705</v>
      </c>
      <c r="C38" s="320" t="s">
        <v>705</v>
      </c>
      <c r="G38" s="324" t="s">
        <v>706</v>
      </c>
      <c r="H38" s="99" t="s">
        <v>509</v>
      </c>
      <c r="K38" s="335" t="s">
        <v>707</v>
      </c>
      <c r="R38" s="93" t="s">
        <v>708</v>
      </c>
      <c r="S38" s="93"/>
      <c r="T38" s="93"/>
      <c r="U38" s="93"/>
      <c r="V38" s="93"/>
      <c r="W38" s="325" t="s">
        <v>709</v>
      </c>
      <c r="X38" s="93"/>
      <c r="Y38" s="93"/>
      <c r="Z38" s="93"/>
      <c r="AA38" s="93"/>
      <c r="AB38" s="93" t="s">
        <v>705</v>
      </c>
      <c r="AC38" s="93" t="s">
        <v>705</v>
      </c>
      <c r="AD38" s="326" t="s">
        <v>710</v>
      </c>
      <c r="AE38" s="93"/>
      <c r="AF38" s="99" t="s">
        <v>536</v>
      </c>
    </row>
    <row r="39" spans="2:32" ht="15.75" customHeight="1">
      <c r="B39" s="320" t="s">
        <v>711</v>
      </c>
      <c r="C39" s="320" t="s">
        <v>711</v>
      </c>
      <c r="G39" s="324" t="s">
        <v>712</v>
      </c>
      <c r="H39" s="99" t="s">
        <v>713</v>
      </c>
      <c r="J39" s="333" t="s">
        <v>714</v>
      </c>
      <c r="K39" s="320">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0">
        <f>IF('Finanční plán hl. uchazeče'!D49="Flat rate 25 %",('Finanční plán hl. uchazeče'!H61+'Finanční plán hl. uchazeče'!H63+'Finanční plán hl. uchazeče'!H64)*0.25,1E+21)</f>
        <v>1E+21</v>
      </c>
      <c r="R39" s="93" t="s">
        <v>715</v>
      </c>
      <c r="S39" s="93"/>
      <c r="T39" s="93"/>
      <c r="U39" s="93"/>
      <c r="V39" s="93"/>
      <c r="W39" s="325" t="s">
        <v>716</v>
      </c>
      <c r="X39" s="93"/>
      <c r="Y39" s="93"/>
      <c r="Z39" s="93"/>
      <c r="AA39" s="93"/>
      <c r="AB39" s="93" t="s">
        <v>711</v>
      </c>
      <c r="AC39" s="94" t="s">
        <v>711</v>
      </c>
      <c r="AD39" s="336" t="s">
        <v>717</v>
      </c>
      <c r="AE39" s="93"/>
      <c r="AF39" s="99"/>
    </row>
    <row r="40" spans="2:32" ht="15.75" customHeight="1">
      <c r="B40" s="320" t="s">
        <v>718</v>
      </c>
      <c r="C40" s="320" t="s">
        <v>718</v>
      </c>
      <c r="G40" s="324" t="s">
        <v>719</v>
      </c>
      <c r="H40" s="99" t="s">
        <v>596</v>
      </c>
      <c r="J40" s="333" t="s">
        <v>720</v>
      </c>
      <c r="K40" s="320">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0">
        <f>IF('Finanční plán d. účastníka 1'!D49="Flat rate 25 %",('Finanční plán d. účastníka 1'!H61+'Finanční plán d. účastníka 1'!H63+'Finanční plán d. účastníka 1'!H64)*0.25,100000000000000000)</f>
        <v>1E+17</v>
      </c>
      <c r="R40" s="93" t="s">
        <v>721</v>
      </c>
      <c r="S40" s="93"/>
      <c r="T40" s="93"/>
      <c r="U40" s="93"/>
      <c r="V40" s="93"/>
      <c r="W40" s="325" t="s">
        <v>722</v>
      </c>
      <c r="X40" s="93"/>
      <c r="Y40" s="93"/>
      <c r="Z40" s="93"/>
      <c r="AA40" s="93"/>
      <c r="AB40" s="93" t="s">
        <v>718</v>
      </c>
      <c r="AC40" s="93" t="s">
        <v>718</v>
      </c>
      <c r="AD40" s="326" t="s">
        <v>723</v>
      </c>
      <c r="AE40" s="93"/>
      <c r="AF40" s="99"/>
    </row>
    <row r="41" spans="2:32" ht="15.75" customHeight="1">
      <c r="B41" s="320" t="s">
        <v>724</v>
      </c>
      <c r="C41" s="320" t="s">
        <v>724</v>
      </c>
      <c r="G41" s="324" t="s">
        <v>725</v>
      </c>
      <c r="H41" s="99" t="s">
        <v>726</v>
      </c>
      <c r="J41" s="333" t="s">
        <v>727</v>
      </c>
      <c r="K41" s="320">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0">
        <f>IF('Finanční plán d. účastníka 2'!D49="Flat rate 25 %",('Finanční plán d. účastníka 2'!H61+'Finanční plán d. účastníka 2'!H63+'Finanční plán d. účastníka 2'!H64)*0.25,100000000000000000)</f>
        <v>1E+17</v>
      </c>
      <c r="R41" s="93" t="s">
        <v>728</v>
      </c>
      <c r="S41" s="93"/>
      <c r="T41" s="93"/>
      <c r="U41" s="93"/>
      <c r="V41" s="93"/>
      <c r="W41" s="325" t="s">
        <v>729</v>
      </c>
      <c r="X41" s="93"/>
      <c r="Y41" s="93"/>
      <c r="Z41" s="93"/>
      <c r="AA41" s="93"/>
      <c r="AB41" s="93" t="s">
        <v>724</v>
      </c>
      <c r="AC41" s="93" t="s">
        <v>724</v>
      </c>
      <c r="AD41" s="326" t="s">
        <v>730</v>
      </c>
      <c r="AE41" s="93"/>
      <c r="AF41" s="93"/>
    </row>
    <row r="42" spans="2:32" ht="15.75" customHeight="1">
      <c r="B42" s="320" t="s">
        <v>731</v>
      </c>
      <c r="C42" s="320" t="s">
        <v>731</v>
      </c>
      <c r="G42" s="324" t="s">
        <v>732</v>
      </c>
      <c r="H42" s="99" t="s">
        <v>473</v>
      </c>
      <c r="R42" s="93" t="s">
        <v>733</v>
      </c>
      <c r="S42" s="93"/>
      <c r="T42" s="93"/>
      <c r="U42" s="93"/>
      <c r="V42" s="93"/>
      <c r="W42" s="325" t="s">
        <v>734</v>
      </c>
      <c r="X42" s="93"/>
      <c r="Y42" s="93"/>
      <c r="Z42" s="93"/>
      <c r="AA42" s="93"/>
      <c r="AB42" s="93" t="s">
        <v>731</v>
      </c>
      <c r="AC42" s="93" t="s">
        <v>731</v>
      </c>
      <c r="AD42" s="326" t="s">
        <v>735</v>
      </c>
      <c r="AE42" s="93"/>
      <c r="AF42" s="93"/>
    </row>
    <row r="43" spans="2:32" ht="15.75" customHeight="1">
      <c r="B43" s="320" t="s">
        <v>736</v>
      </c>
      <c r="C43" s="320" t="s">
        <v>736</v>
      </c>
      <c r="G43" s="324" t="s">
        <v>737</v>
      </c>
      <c r="H43" s="99" t="s">
        <v>484</v>
      </c>
      <c r="R43" s="93" t="s">
        <v>738</v>
      </c>
      <c r="S43" s="93"/>
      <c r="T43" s="93"/>
      <c r="U43" s="93"/>
      <c r="V43" s="93"/>
      <c r="W43" s="325" t="s">
        <v>739</v>
      </c>
      <c r="X43" s="93"/>
      <c r="Y43" s="93"/>
      <c r="Z43" s="93"/>
      <c r="AA43" s="93"/>
      <c r="AB43" s="93" t="s">
        <v>736</v>
      </c>
      <c r="AC43" s="93" t="s">
        <v>736</v>
      </c>
      <c r="AD43" s="326" t="s">
        <v>740</v>
      </c>
      <c r="AE43" s="93"/>
      <c r="AF43" s="321" t="s">
        <v>741</v>
      </c>
    </row>
    <row r="44" spans="2:32" ht="15.75" customHeight="1">
      <c r="B44" s="320" t="s">
        <v>742</v>
      </c>
      <c r="C44" s="320" t="s">
        <v>742</v>
      </c>
      <c r="G44" s="324" t="s">
        <v>743</v>
      </c>
      <c r="H44" s="99" t="s">
        <v>492</v>
      </c>
      <c r="R44" s="93" t="s">
        <v>744</v>
      </c>
      <c r="S44" s="93"/>
      <c r="T44" s="93"/>
      <c r="U44" s="93"/>
      <c r="V44" s="93"/>
      <c r="W44" s="325" t="s">
        <v>745</v>
      </c>
      <c r="X44" s="93"/>
      <c r="Y44" s="93"/>
      <c r="Z44" s="93"/>
      <c r="AA44" s="93"/>
      <c r="AB44" s="93" t="s">
        <v>742</v>
      </c>
      <c r="AC44" s="93" t="s">
        <v>742</v>
      </c>
      <c r="AD44" s="326" t="s">
        <v>746</v>
      </c>
      <c r="AE44" s="93"/>
      <c r="AF44" s="337" t="s">
        <v>25</v>
      </c>
    </row>
    <row r="45" spans="2:32" ht="15.75" customHeight="1">
      <c r="B45" s="320" t="s">
        <v>747</v>
      </c>
      <c r="C45" s="320" t="s">
        <v>747</v>
      </c>
      <c r="G45" s="324" t="s">
        <v>748</v>
      </c>
      <c r="H45" s="99" t="s">
        <v>502</v>
      </c>
      <c r="R45" s="93" t="s">
        <v>749</v>
      </c>
      <c r="S45" s="93"/>
      <c r="T45" s="93"/>
      <c r="U45" s="93"/>
      <c r="V45" s="93"/>
      <c r="W45" s="325" t="s">
        <v>750</v>
      </c>
      <c r="X45" s="93"/>
      <c r="Y45" s="93"/>
      <c r="Z45" s="93"/>
      <c r="AA45" s="93"/>
      <c r="AB45" s="93" t="s">
        <v>747</v>
      </c>
      <c r="AC45" s="93" t="s">
        <v>747</v>
      </c>
      <c r="AD45" s="326" t="s">
        <v>751</v>
      </c>
      <c r="AE45" s="93"/>
      <c r="AF45" s="93"/>
    </row>
    <row r="46" spans="2:32" ht="15.75" customHeight="1">
      <c r="B46" s="320" t="s">
        <v>752</v>
      </c>
      <c r="C46" s="320" t="s">
        <v>752</v>
      </c>
      <c r="G46" s="324" t="s">
        <v>753</v>
      </c>
      <c r="R46" s="93" t="s">
        <v>754</v>
      </c>
      <c r="S46" s="93"/>
      <c r="T46" s="93"/>
      <c r="U46" s="93"/>
      <c r="V46" s="93"/>
      <c r="W46" s="325" t="s">
        <v>755</v>
      </c>
      <c r="X46" s="93"/>
      <c r="Y46" s="93"/>
      <c r="Z46" s="93"/>
      <c r="AA46" s="93"/>
      <c r="AB46" s="93" t="s">
        <v>752</v>
      </c>
      <c r="AC46" s="93" t="s">
        <v>752</v>
      </c>
      <c r="AD46" s="326" t="s">
        <v>756</v>
      </c>
      <c r="AE46" s="93"/>
      <c r="AF46" s="93"/>
    </row>
    <row r="47" spans="2:32" ht="15.75" customHeight="1">
      <c r="B47" s="320" t="s">
        <v>757</v>
      </c>
      <c r="C47" s="320" t="s">
        <v>757</v>
      </c>
      <c r="G47" s="324" t="s">
        <v>758</v>
      </c>
      <c r="R47" s="93" t="s">
        <v>759</v>
      </c>
      <c r="S47" s="93"/>
      <c r="T47" s="93"/>
      <c r="U47" s="93"/>
      <c r="V47" s="93"/>
      <c r="W47" s="325" t="s">
        <v>760</v>
      </c>
      <c r="X47" s="93"/>
      <c r="Y47" s="93"/>
      <c r="Z47" s="93"/>
      <c r="AA47" s="93"/>
      <c r="AB47" s="93" t="s">
        <v>757</v>
      </c>
      <c r="AC47" s="93" t="s">
        <v>757</v>
      </c>
      <c r="AD47" s="326" t="s">
        <v>761</v>
      </c>
      <c r="AE47" s="93"/>
      <c r="AF47" s="93"/>
    </row>
    <row r="48" spans="2:32" ht="15.75" customHeight="1">
      <c r="B48" s="320" t="s">
        <v>762</v>
      </c>
      <c r="C48" s="320" t="s">
        <v>762</v>
      </c>
      <c r="G48" s="324" t="s">
        <v>763</v>
      </c>
      <c r="R48" s="93" t="s">
        <v>764</v>
      </c>
      <c r="S48" s="93"/>
      <c r="T48" s="93"/>
      <c r="U48" s="93"/>
      <c r="V48" s="93"/>
      <c r="W48" s="325" t="s">
        <v>765</v>
      </c>
      <c r="X48" s="93"/>
      <c r="Y48" s="93"/>
      <c r="Z48" s="93"/>
      <c r="AA48" s="93"/>
      <c r="AB48" s="93" t="s">
        <v>762</v>
      </c>
      <c r="AC48" s="93" t="s">
        <v>762</v>
      </c>
      <c r="AD48" s="326" t="s">
        <v>766</v>
      </c>
      <c r="AE48" s="93"/>
      <c r="AF48" s="93"/>
    </row>
    <row r="49" spans="2:32" ht="15.75" customHeight="1">
      <c r="B49" s="320" t="s">
        <v>767</v>
      </c>
      <c r="C49" s="320" t="s">
        <v>767</v>
      </c>
      <c r="G49" s="324" t="s">
        <v>768</v>
      </c>
      <c r="R49" s="93" t="s">
        <v>769</v>
      </c>
      <c r="S49" s="93"/>
      <c r="T49" s="93"/>
      <c r="U49" s="93"/>
      <c r="V49" s="93"/>
      <c r="W49" s="325" t="s">
        <v>770</v>
      </c>
      <c r="X49" s="93"/>
      <c r="Y49" s="93"/>
      <c r="Z49" s="93"/>
      <c r="AA49" s="93"/>
      <c r="AB49" s="93" t="s">
        <v>767</v>
      </c>
      <c r="AC49" s="93" t="s">
        <v>767</v>
      </c>
      <c r="AD49" s="326" t="s">
        <v>771</v>
      </c>
      <c r="AE49" s="93"/>
      <c r="AF49" s="93"/>
    </row>
    <row r="50" spans="2:32" ht="15.75" customHeight="1">
      <c r="B50" s="320" t="s">
        <v>772</v>
      </c>
      <c r="C50" s="320" t="s">
        <v>772</v>
      </c>
      <c r="G50" s="324" t="s">
        <v>773</v>
      </c>
      <c r="R50" s="93" t="s">
        <v>774</v>
      </c>
      <c r="S50" s="93"/>
      <c r="T50" s="93"/>
      <c r="U50" s="93"/>
      <c r="V50" s="93"/>
      <c r="W50" s="325" t="s">
        <v>775</v>
      </c>
      <c r="X50" s="93"/>
      <c r="Y50" s="93"/>
      <c r="Z50" s="93"/>
      <c r="AA50" s="93"/>
      <c r="AB50" s="93" t="s">
        <v>772</v>
      </c>
      <c r="AC50" s="93" t="s">
        <v>772</v>
      </c>
      <c r="AD50" s="326" t="s">
        <v>776</v>
      </c>
      <c r="AE50" s="93"/>
      <c r="AF50" s="93"/>
    </row>
    <row r="51" spans="2:32" ht="15.75" customHeight="1">
      <c r="B51" s="320" t="s">
        <v>777</v>
      </c>
      <c r="C51" s="320" t="s">
        <v>777</v>
      </c>
      <c r="G51" s="324" t="s">
        <v>778</v>
      </c>
      <c r="R51" s="93" t="s">
        <v>779</v>
      </c>
      <c r="S51" s="93"/>
      <c r="T51" s="93"/>
      <c r="U51" s="93"/>
      <c r="V51" s="93"/>
      <c r="W51" s="325" t="s">
        <v>780</v>
      </c>
      <c r="X51" s="93"/>
      <c r="Y51" s="93"/>
      <c r="Z51" s="93"/>
      <c r="AA51" s="93"/>
      <c r="AB51" s="93" t="s">
        <v>777</v>
      </c>
      <c r="AC51" s="93" t="s">
        <v>777</v>
      </c>
      <c r="AD51" s="326" t="s">
        <v>780</v>
      </c>
      <c r="AE51" s="93"/>
      <c r="AF51" s="93"/>
    </row>
    <row r="52" spans="2:32" ht="15.75" customHeight="1">
      <c r="B52" s="320" t="s">
        <v>781</v>
      </c>
      <c r="C52" s="320" t="s">
        <v>781</v>
      </c>
      <c r="G52" s="324" t="s">
        <v>782</v>
      </c>
      <c r="R52" s="93" t="s">
        <v>436</v>
      </c>
      <c r="S52" s="93"/>
      <c r="T52" s="93"/>
      <c r="U52" s="93"/>
      <c r="V52" s="93"/>
      <c r="W52" s="325" t="s">
        <v>783</v>
      </c>
      <c r="X52" s="93"/>
      <c r="Y52" s="93"/>
      <c r="Z52" s="93"/>
      <c r="AA52" s="93"/>
      <c r="AB52" s="93" t="s">
        <v>781</v>
      </c>
      <c r="AC52" s="93" t="s">
        <v>781</v>
      </c>
      <c r="AD52" s="326" t="s">
        <v>783</v>
      </c>
      <c r="AE52" s="93"/>
      <c r="AF52" s="93"/>
    </row>
    <row r="53" spans="2:32" ht="15.75" customHeight="1">
      <c r="B53" s="320" t="s">
        <v>784</v>
      </c>
      <c r="C53" s="320" t="s">
        <v>784</v>
      </c>
      <c r="G53" s="324" t="s">
        <v>785</v>
      </c>
      <c r="R53" s="93" t="s">
        <v>786</v>
      </c>
      <c r="S53" s="93"/>
      <c r="T53" s="93"/>
      <c r="U53" s="93"/>
      <c r="V53" s="93"/>
      <c r="W53" s="325" t="s">
        <v>787</v>
      </c>
      <c r="X53" s="93"/>
      <c r="Y53" s="93"/>
      <c r="Z53" s="93"/>
      <c r="AA53" s="93"/>
      <c r="AB53" s="93" t="s">
        <v>784</v>
      </c>
      <c r="AC53" s="93" t="s">
        <v>784</v>
      </c>
      <c r="AD53" s="326" t="s">
        <v>788</v>
      </c>
      <c r="AE53" s="93"/>
      <c r="AF53" s="93"/>
    </row>
    <row r="54" spans="2:32" ht="15.75" customHeight="1">
      <c r="B54" s="320" t="s">
        <v>789</v>
      </c>
      <c r="C54" s="320" t="s">
        <v>789</v>
      </c>
      <c r="G54" s="324" t="s">
        <v>790</v>
      </c>
      <c r="R54" s="93" t="s">
        <v>791</v>
      </c>
      <c r="S54" s="93"/>
      <c r="T54" s="93"/>
      <c r="U54" s="93"/>
      <c r="V54" s="93"/>
      <c r="W54" s="325" t="s">
        <v>792</v>
      </c>
      <c r="X54" s="93"/>
      <c r="Y54" s="93"/>
      <c r="Z54" s="93"/>
      <c r="AA54" s="93"/>
      <c r="AB54" s="93" t="s">
        <v>789</v>
      </c>
      <c r="AC54" s="93" t="s">
        <v>789</v>
      </c>
      <c r="AD54" s="326" t="s">
        <v>793</v>
      </c>
      <c r="AE54" s="93"/>
      <c r="AF54" s="93"/>
    </row>
    <row r="55" spans="2:32" ht="15.75" customHeight="1">
      <c r="B55" s="320" t="s">
        <v>794</v>
      </c>
      <c r="C55" s="320" t="s">
        <v>794</v>
      </c>
      <c r="G55" s="324" t="s">
        <v>795</v>
      </c>
      <c r="R55" s="93" t="s">
        <v>796</v>
      </c>
      <c r="S55" s="93"/>
      <c r="T55" s="93"/>
      <c r="U55" s="93"/>
      <c r="V55" s="93"/>
      <c r="W55" s="325" t="s">
        <v>797</v>
      </c>
      <c r="X55" s="93"/>
      <c r="Y55" s="93"/>
      <c r="Z55" s="93"/>
      <c r="AA55" s="93"/>
      <c r="AB55" s="93" t="s">
        <v>794</v>
      </c>
      <c r="AC55" s="93" t="s">
        <v>794</v>
      </c>
      <c r="AD55" s="326" t="s">
        <v>798</v>
      </c>
      <c r="AE55" s="93"/>
      <c r="AF55" s="93"/>
    </row>
    <row r="56" spans="2:32" ht="15.75" customHeight="1">
      <c r="B56" s="320" t="s">
        <v>799</v>
      </c>
      <c r="C56" s="320" t="s">
        <v>799</v>
      </c>
      <c r="G56" s="324" t="s">
        <v>800</v>
      </c>
      <c r="R56" s="93" t="s">
        <v>801</v>
      </c>
      <c r="S56" s="93"/>
      <c r="T56" s="93"/>
      <c r="U56" s="93"/>
      <c r="V56" s="93"/>
      <c r="W56" s="325" t="s">
        <v>802</v>
      </c>
      <c r="X56" s="93"/>
      <c r="Y56" s="93"/>
      <c r="Z56" s="93"/>
      <c r="AA56" s="93"/>
      <c r="AB56" s="93" t="s">
        <v>799</v>
      </c>
      <c r="AC56" s="93" t="s">
        <v>799</v>
      </c>
      <c r="AD56" s="326" t="s">
        <v>803</v>
      </c>
      <c r="AE56" s="93"/>
      <c r="AF56" s="93"/>
    </row>
    <row r="57" spans="2:32" ht="15.75" customHeight="1">
      <c r="B57" s="320" t="s">
        <v>804</v>
      </c>
      <c r="C57" s="320" t="s">
        <v>804</v>
      </c>
      <c r="G57" s="324" t="s">
        <v>805</v>
      </c>
      <c r="R57" s="93" t="s">
        <v>806</v>
      </c>
      <c r="S57" s="93"/>
      <c r="T57" s="93"/>
      <c r="U57" s="93"/>
      <c r="V57" s="93"/>
      <c r="W57" s="325" t="s">
        <v>807</v>
      </c>
      <c r="X57" s="93"/>
      <c r="Y57" s="93"/>
      <c r="Z57" s="93"/>
      <c r="AA57" s="93"/>
      <c r="AB57" s="93" t="s">
        <v>804</v>
      </c>
      <c r="AC57" s="93" t="s">
        <v>804</v>
      </c>
      <c r="AD57" s="326" t="s">
        <v>808</v>
      </c>
      <c r="AE57" s="93"/>
      <c r="AF57" s="93"/>
    </row>
    <row r="58" spans="2:32" ht="15.75" customHeight="1">
      <c r="B58" s="320" t="s">
        <v>809</v>
      </c>
      <c r="C58" s="320" t="s">
        <v>809</v>
      </c>
      <c r="G58" s="324" t="s">
        <v>810</v>
      </c>
      <c r="R58" s="93" t="s">
        <v>811</v>
      </c>
      <c r="S58" s="93"/>
      <c r="T58" s="93"/>
      <c r="U58" s="93"/>
      <c r="V58" s="93"/>
      <c r="W58" s="325" t="s">
        <v>812</v>
      </c>
      <c r="X58" s="93"/>
      <c r="Y58" s="93"/>
      <c r="Z58" s="93"/>
      <c r="AA58" s="93"/>
      <c r="AB58" s="93" t="s">
        <v>809</v>
      </c>
      <c r="AC58" s="93" t="s">
        <v>809</v>
      </c>
      <c r="AD58" s="326" t="s">
        <v>813</v>
      </c>
      <c r="AE58" s="93"/>
      <c r="AF58" s="93"/>
    </row>
    <row r="59" spans="2:32" ht="15.75" customHeight="1">
      <c r="B59" s="320" t="s">
        <v>814</v>
      </c>
      <c r="C59" s="320" t="s">
        <v>814</v>
      </c>
      <c r="G59" s="324" t="s">
        <v>815</v>
      </c>
      <c r="R59" s="93" t="s">
        <v>816</v>
      </c>
      <c r="S59" s="93"/>
      <c r="T59" s="93"/>
      <c r="U59" s="93"/>
      <c r="V59" s="93"/>
      <c r="W59" s="325" t="s">
        <v>817</v>
      </c>
      <c r="X59" s="93"/>
      <c r="Y59" s="93"/>
      <c r="Z59" s="93"/>
      <c r="AA59" s="93"/>
      <c r="AB59" s="93" t="s">
        <v>814</v>
      </c>
      <c r="AC59" s="93" t="s">
        <v>814</v>
      </c>
      <c r="AD59" s="326" t="s">
        <v>818</v>
      </c>
      <c r="AE59" s="93"/>
      <c r="AF59" s="93"/>
    </row>
    <row r="60" spans="2:32" ht="15.75" customHeight="1">
      <c r="B60" s="320" t="s">
        <v>819</v>
      </c>
      <c r="C60" s="320" t="s">
        <v>819</v>
      </c>
      <c r="G60" s="324" t="s">
        <v>820</v>
      </c>
      <c r="R60" s="93" t="s">
        <v>821</v>
      </c>
      <c r="S60" s="93"/>
      <c r="T60" s="93"/>
      <c r="U60" s="93"/>
      <c r="V60" s="93"/>
      <c r="W60" s="325" t="s">
        <v>822</v>
      </c>
      <c r="X60" s="93"/>
      <c r="Y60" s="93"/>
      <c r="Z60" s="93"/>
      <c r="AA60" s="93"/>
      <c r="AB60" s="93" t="s">
        <v>819</v>
      </c>
      <c r="AC60" s="93" t="s">
        <v>819</v>
      </c>
      <c r="AD60" s="326" t="s">
        <v>823</v>
      </c>
      <c r="AE60" s="93"/>
      <c r="AF60" s="93"/>
    </row>
    <row r="61" spans="2:32" ht="15.75" customHeight="1">
      <c r="B61" s="320" t="s">
        <v>824</v>
      </c>
      <c r="C61" s="320" t="s">
        <v>824</v>
      </c>
      <c r="G61" s="324" t="s">
        <v>825</v>
      </c>
      <c r="R61" s="93" t="s">
        <v>826</v>
      </c>
      <c r="S61" s="93"/>
      <c r="T61" s="93"/>
      <c r="U61" s="93"/>
      <c r="V61" s="93"/>
      <c r="W61" s="325" t="s">
        <v>827</v>
      </c>
      <c r="X61" s="93"/>
      <c r="Y61" s="93"/>
      <c r="Z61" s="93"/>
      <c r="AA61" s="93"/>
      <c r="AB61" s="93" t="s">
        <v>824</v>
      </c>
      <c r="AC61" s="93" t="s">
        <v>824</v>
      </c>
      <c r="AD61" s="326" t="s">
        <v>828</v>
      </c>
      <c r="AE61" s="93"/>
      <c r="AF61" s="93"/>
    </row>
    <row r="62" spans="2:32" ht="15.75" customHeight="1">
      <c r="B62" s="320" t="s">
        <v>829</v>
      </c>
      <c r="C62" s="320" t="s">
        <v>829</v>
      </c>
      <c r="G62" s="324" t="s">
        <v>830</v>
      </c>
      <c r="R62" s="93" t="s">
        <v>831</v>
      </c>
      <c r="S62" s="93"/>
      <c r="T62" s="93"/>
      <c r="U62" s="93"/>
      <c r="V62" s="93"/>
      <c r="W62" s="325" t="s">
        <v>832</v>
      </c>
      <c r="X62" s="93"/>
      <c r="Y62" s="93"/>
      <c r="Z62" s="93"/>
      <c r="AA62" s="93"/>
      <c r="AB62" s="93" t="s">
        <v>829</v>
      </c>
      <c r="AC62" s="93" t="s">
        <v>829</v>
      </c>
      <c r="AD62" s="326" t="s">
        <v>833</v>
      </c>
      <c r="AE62" s="93"/>
      <c r="AF62" s="93"/>
    </row>
    <row r="63" spans="2:32" ht="15.75" customHeight="1">
      <c r="B63" s="320" t="s">
        <v>834</v>
      </c>
      <c r="C63" s="320" t="s">
        <v>834</v>
      </c>
      <c r="G63" s="324" t="s">
        <v>835</v>
      </c>
      <c r="R63" s="93" t="s">
        <v>836</v>
      </c>
      <c r="S63" s="93"/>
      <c r="T63" s="93"/>
      <c r="U63" s="93"/>
      <c r="V63" s="93"/>
      <c r="W63" s="325" t="s">
        <v>837</v>
      </c>
      <c r="X63" s="93"/>
      <c r="Y63" s="93"/>
      <c r="Z63" s="93"/>
      <c r="AA63" s="93"/>
      <c r="AB63" s="93" t="s">
        <v>834</v>
      </c>
      <c r="AC63" s="93" t="s">
        <v>834</v>
      </c>
      <c r="AD63" s="326" t="s">
        <v>838</v>
      </c>
      <c r="AE63" s="93"/>
      <c r="AF63" s="93"/>
    </row>
    <row r="64" spans="2:32" ht="15.75" customHeight="1">
      <c r="B64" s="320" t="s">
        <v>839</v>
      </c>
      <c r="C64" s="320" t="s">
        <v>839</v>
      </c>
      <c r="G64" s="324" t="s">
        <v>840</v>
      </c>
      <c r="R64" s="93" t="s">
        <v>841</v>
      </c>
      <c r="S64" s="93"/>
      <c r="T64" s="93"/>
      <c r="U64" s="93"/>
      <c r="V64" s="93"/>
      <c r="W64" s="325" t="s">
        <v>842</v>
      </c>
      <c r="X64" s="93"/>
      <c r="Y64" s="93"/>
      <c r="Z64" s="93"/>
      <c r="AA64" s="93"/>
      <c r="AB64" s="93" t="s">
        <v>839</v>
      </c>
      <c r="AC64" s="93" t="s">
        <v>839</v>
      </c>
      <c r="AD64" s="326" t="s">
        <v>843</v>
      </c>
      <c r="AE64" s="93"/>
      <c r="AF64" s="93"/>
    </row>
    <row r="65" spans="2:32" ht="15.75" customHeight="1">
      <c r="B65" s="320" t="s">
        <v>844</v>
      </c>
      <c r="C65" s="320" t="s">
        <v>844</v>
      </c>
      <c r="G65" s="324" t="s">
        <v>845</v>
      </c>
      <c r="R65" s="93" t="s">
        <v>846</v>
      </c>
      <c r="S65" s="93"/>
      <c r="T65" s="93"/>
      <c r="U65" s="93"/>
      <c r="V65" s="93"/>
      <c r="W65" s="325" t="s">
        <v>847</v>
      </c>
      <c r="X65" s="93"/>
      <c r="Y65" s="93"/>
      <c r="Z65" s="93"/>
      <c r="AA65" s="93"/>
      <c r="AB65" s="93" t="s">
        <v>844</v>
      </c>
      <c r="AC65" s="93" t="s">
        <v>844</v>
      </c>
      <c r="AD65" s="326" t="s">
        <v>848</v>
      </c>
      <c r="AE65" s="93"/>
      <c r="AF65" s="93"/>
    </row>
    <row r="66" spans="2:32" ht="15.75" customHeight="1">
      <c r="B66" s="320" t="s">
        <v>849</v>
      </c>
      <c r="C66" s="320" t="s">
        <v>849</v>
      </c>
      <c r="G66" s="324" t="s">
        <v>850</v>
      </c>
      <c r="R66" s="93" t="s">
        <v>851</v>
      </c>
      <c r="S66" s="93"/>
      <c r="T66" s="93"/>
      <c r="U66" s="93"/>
      <c r="V66" s="93"/>
      <c r="W66" s="325" t="s">
        <v>852</v>
      </c>
      <c r="X66" s="93"/>
      <c r="Y66" s="93"/>
      <c r="Z66" s="93"/>
      <c r="AA66" s="93"/>
      <c r="AB66" s="93" t="s">
        <v>849</v>
      </c>
      <c r="AC66" s="93" t="s">
        <v>849</v>
      </c>
      <c r="AD66" s="326" t="s">
        <v>853</v>
      </c>
      <c r="AE66" s="93"/>
      <c r="AF66" s="93"/>
    </row>
    <row r="67" spans="2:32" ht="15.75" customHeight="1">
      <c r="B67" s="320" t="s">
        <v>854</v>
      </c>
      <c r="C67" s="320" t="s">
        <v>854</v>
      </c>
      <c r="G67" s="324" t="s">
        <v>855</v>
      </c>
      <c r="R67" s="93" t="s">
        <v>856</v>
      </c>
      <c r="S67" s="93"/>
      <c r="T67" s="93"/>
      <c r="U67" s="93"/>
      <c r="V67" s="93"/>
      <c r="W67" s="325" t="s">
        <v>857</v>
      </c>
      <c r="X67" s="93"/>
      <c r="Y67" s="93"/>
      <c r="Z67" s="93"/>
      <c r="AA67" s="93"/>
      <c r="AB67" s="93" t="s">
        <v>854</v>
      </c>
      <c r="AC67" s="93" t="s">
        <v>854</v>
      </c>
      <c r="AD67" s="326" t="s">
        <v>858</v>
      </c>
      <c r="AE67" s="93"/>
      <c r="AF67" s="93"/>
    </row>
    <row r="68" spans="2:32" ht="15.75" customHeight="1">
      <c r="B68" s="320" t="s">
        <v>859</v>
      </c>
      <c r="C68" s="320" t="s">
        <v>859</v>
      </c>
      <c r="G68" s="324" t="s">
        <v>860</v>
      </c>
      <c r="R68" s="93" t="s">
        <v>861</v>
      </c>
      <c r="S68" s="93"/>
      <c r="T68" s="93"/>
      <c r="U68" s="93"/>
      <c r="V68" s="93"/>
      <c r="W68" s="325" t="s">
        <v>862</v>
      </c>
      <c r="X68" s="93"/>
      <c r="Y68" s="93"/>
      <c r="Z68" s="93"/>
      <c r="AA68" s="93"/>
      <c r="AB68" s="93" t="s">
        <v>859</v>
      </c>
      <c r="AC68" s="93" t="s">
        <v>859</v>
      </c>
      <c r="AD68" s="326" t="s">
        <v>863</v>
      </c>
      <c r="AE68" s="93"/>
      <c r="AF68" s="93"/>
    </row>
    <row r="69" spans="2:32" ht="15.75" customHeight="1">
      <c r="B69" s="320" t="s">
        <v>864</v>
      </c>
      <c r="C69" s="320" t="s">
        <v>864</v>
      </c>
      <c r="G69" s="324" t="s">
        <v>865</v>
      </c>
      <c r="R69" s="93" t="s">
        <v>866</v>
      </c>
      <c r="S69" s="93"/>
      <c r="T69" s="93"/>
      <c r="U69" s="93"/>
      <c r="V69" s="93"/>
      <c r="W69" s="325" t="s">
        <v>867</v>
      </c>
      <c r="X69" s="93"/>
      <c r="Y69" s="93"/>
      <c r="Z69" s="93"/>
      <c r="AA69" s="93"/>
      <c r="AB69" s="93" t="s">
        <v>864</v>
      </c>
      <c r="AC69" s="93" t="s">
        <v>864</v>
      </c>
      <c r="AD69" s="326" t="s">
        <v>867</v>
      </c>
      <c r="AE69" s="93"/>
      <c r="AF69" s="93"/>
    </row>
    <row r="70" spans="2:32" ht="15.75" customHeight="1">
      <c r="B70" s="320" t="s">
        <v>868</v>
      </c>
      <c r="C70" s="320" t="s">
        <v>868</v>
      </c>
      <c r="G70" s="324" t="s">
        <v>869</v>
      </c>
      <c r="R70" s="93" t="s">
        <v>870</v>
      </c>
      <c r="S70" s="93"/>
      <c r="T70" s="93"/>
      <c r="U70" s="93"/>
      <c r="V70" s="93"/>
      <c r="W70" s="325" t="s">
        <v>871</v>
      </c>
      <c r="X70" s="93"/>
      <c r="Y70" s="93"/>
      <c r="Z70" s="93"/>
      <c r="AA70" s="93"/>
      <c r="AB70" s="93" t="s">
        <v>868</v>
      </c>
      <c r="AC70" s="93" t="s">
        <v>868</v>
      </c>
      <c r="AD70" s="326" t="s">
        <v>871</v>
      </c>
      <c r="AE70" s="93"/>
      <c r="AF70" s="93"/>
    </row>
    <row r="71" spans="2:32" ht="15.75" customHeight="1">
      <c r="B71" s="320" t="s">
        <v>872</v>
      </c>
      <c r="C71" s="320" t="s">
        <v>872</v>
      </c>
      <c r="G71" s="324" t="s">
        <v>873</v>
      </c>
      <c r="R71" s="93" t="s">
        <v>874</v>
      </c>
      <c r="S71" s="93"/>
      <c r="T71" s="93"/>
      <c r="U71" s="93"/>
      <c r="V71" s="93"/>
      <c r="W71" s="325" t="s">
        <v>875</v>
      </c>
      <c r="X71" s="93"/>
      <c r="Y71" s="93"/>
      <c r="Z71" s="93"/>
      <c r="AA71" s="93"/>
      <c r="AB71" s="93" t="s">
        <v>872</v>
      </c>
      <c r="AC71" s="93" t="s">
        <v>872</v>
      </c>
      <c r="AD71" s="326" t="s">
        <v>875</v>
      </c>
      <c r="AE71" s="93"/>
      <c r="AF71" s="93"/>
    </row>
    <row r="72" spans="2:32" ht="15.75" customHeight="1">
      <c r="B72" s="320" t="s">
        <v>876</v>
      </c>
      <c r="C72" s="320" t="s">
        <v>876</v>
      </c>
      <c r="G72" s="324" t="s">
        <v>877</v>
      </c>
      <c r="R72" s="93" t="s">
        <v>878</v>
      </c>
      <c r="S72" s="93"/>
      <c r="T72" s="93"/>
      <c r="U72" s="93"/>
      <c r="V72" s="93"/>
      <c r="W72" s="325" t="s">
        <v>879</v>
      </c>
      <c r="X72" s="93"/>
      <c r="Y72" s="93"/>
      <c r="Z72" s="93"/>
      <c r="AA72" s="93"/>
      <c r="AB72" s="93" t="s">
        <v>876</v>
      </c>
      <c r="AC72" s="93" t="s">
        <v>876</v>
      </c>
      <c r="AD72" s="326" t="s">
        <v>879</v>
      </c>
      <c r="AE72" s="93"/>
      <c r="AF72" s="93"/>
    </row>
    <row r="73" spans="2:32" ht="15.75" customHeight="1">
      <c r="B73" s="320" t="s">
        <v>880</v>
      </c>
      <c r="C73" s="320" t="s">
        <v>880</v>
      </c>
      <c r="G73" s="324" t="s">
        <v>881</v>
      </c>
      <c r="R73" s="93" t="s">
        <v>882</v>
      </c>
      <c r="S73" s="93"/>
      <c r="T73" s="93"/>
      <c r="U73" s="93"/>
      <c r="V73" s="93"/>
      <c r="W73" s="325" t="s">
        <v>883</v>
      </c>
      <c r="X73" s="93"/>
      <c r="Y73" s="93"/>
      <c r="Z73" s="93"/>
      <c r="AA73" s="93"/>
      <c r="AB73" s="93" t="s">
        <v>880</v>
      </c>
      <c r="AC73" s="93" t="s">
        <v>880</v>
      </c>
      <c r="AD73" s="326" t="s">
        <v>883</v>
      </c>
      <c r="AE73" s="93"/>
      <c r="AF73" s="93"/>
    </row>
    <row r="74" spans="2:32" ht="15.75" customHeight="1">
      <c r="B74" s="320" t="s">
        <v>884</v>
      </c>
      <c r="C74" s="320" t="s">
        <v>884</v>
      </c>
      <c r="G74" s="324" t="s">
        <v>885</v>
      </c>
      <c r="R74" s="93" t="s">
        <v>886</v>
      </c>
      <c r="S74" s="93"/>
      <c r="T74" s="93"/>
      <c r="U74" s="93"/>
      <c r="V74" s="93"/>
      <c r="W74" s="325" t="s">
        <v>887</v>
      </c>
      <c r="X74" s="93"/>
      <c r="Y74" s="93"/>
      <c r="Z74" s="93"/>
      <c r="AA74" s="93"/>
      <c r="AB74" s="93" t="s">
        <v>884</v>
      </c>
      <c r="AC74" s="93" t="s">
        <v>884</v>
      </c>
      <c r="AD74" s="326" t="s">
        <v>887</v>
      </c>
      <c r="AE74" s="93"/>
      <c r="AF74" s="93"/>
    </row>
    <row r="75" spans="2:32" ht="15.75" customHeight="1">
      <c r="B75" s="320" t="s">
        <v>888</v>
      </c>
      <c r="C75" s="320" t="s">
        <v>888</v>
      </c>
      <c r="G75" s="324" t="s">
        <v>889</v>
      </c>
      <c r="R75" s="93" t="s">
        <v>890</v>
      </c>
      <c r="S75" s="93"/>
      <c r="T75" s="93"/>
      <c r="U75" s="93"/>
      <c r="V75" s="93"/>
      <c r="W75" s="325" t="s">
        <v>891</v>
      </c>
      <c r="X75" s="93"/>
      <c r="Y75" s="93"/>
      <c r="Z75" s="93"/>
      <c r="AA75" s="93"/>
      <c r="AB75" s="93" t="s">
        <v>888</v>
      </c>
      <c r="AC75" s="93" t="s">
        <v>888</v>
      </c>
      <c r="AD75" s="326" t="s">
        <v>891</v>
      </c>
      <c r="AE75" s="93"/>
      <c r="AF75" s="93"/>
    </row>
    <row r="76" spans="2:32" ht="15.75" customHeight="1">
      <c r="B76" s="320" t="s">
        <v>892</v>
      </c>
      <c r="C76" s="320" t="s">
        <v>892</v>
      </c>
      <c r="G76" s="324" t="s">
        <v>893</v>
      </c>
      <c r="R76" s="93" t="s">
        <v>894</v>
      </c>
      <c r="S76" s="93"/>
      <c r="T76" s="93"/>
      <c r="U76" s="93"/>
      <c r="V76" s="93"/>
      <c r="W76" s="325" t="s">
        <v>895</v>
      </c>
      <c r="X76" s="93"/>
      <c r="Y76" s="93"/>
      <c r="Z76" s="93"/>
      <c r="AA76" s="93"/>
      <c r="AB76" s="93" t="s">
        <v>892</v>
      </c>
      <c r="AC76" s="93" t="s">
        <v>892</v>
      </c>
      <c r="AD76" s="326" t="s">
        <v>895</v>
      </c>
      <c r="AE76" s="93"/>
      <c r="AF76" s="93"/>
    </row>
    <row r="77" spans="2:32" ht="15.75" customHeight="1">
      <c r="B77" s="320" t="s">
        <v>896</v>
      </c>
      <c r="C77" s="320" t="s">
        <v>896</v>
      </c>
      <c r="G77" s="324" t="s">
        <v>897</v>
      </c>
      <c r="R77" s="93" t="s">
        <v>898</v>
      </c>
      <c r="S77" s="93"/>
      <c r="T77" s="93"/>
      <c r="U77" s="93"/>
      <c r="V77" s="93"/>
      <c r="W77" s="325" t="s">
        <v>899</v>
      </c>
      <c r="X77" s="93"/>
      <c r="Y77" s="93"/>
      <c r="Z77" s="93"/>
      <c r="AA77" s="93"/>
      <c r="AB77" s="93" t="s">
        <v>896</v>
      </c>
      <c r="AC77" s="93" t="s">
        <v>896</v>
      </c>
      <c r="AD77" s="326" t="s">
        <v>899</v>
      </c>
      <c r="AE77" s="93"/>
      <c r="AF77" s="93"/>
    </row>
    <row r="78" spans="2:32" ht="15.75" customHeight="1">
      <c r="B78" s="320" t="s">
        <v>900</v>
      </c>
      <c r="C78" s="320" t="s">
        <v>900</v>
      </c>
      <c r="G78" s="324" t="s">
        <v>901</v>
      </c>
      <c r="R78" s="93" t="s">
        <v>902</v>
      </c>
      <c r="S78" s="93"/>
      <c r="T78" s="93"/>
      <c r="U78" s="93"/>
      <c r="V78" s="93"/>
      <c r="W78" s="325" t="s">
        <v>903</v>
      </c>
      <c r="X78" s="93"/>
      <c r="Y78" s="93"/>
      <c r="Z78" s="93"/>
      <c r="AA78" s="93"/>
      <c r="AB78" s="93" t="s">
        <v>900</v>
      </c>
      <c r="AC78" s="93" t="s">
        <v>900</v>
      </c>
      <c r="AD78" s="338" t="s">
        <v>903</v>
      </c>
      <c r="AE78" s="93"/>
      <c r="AF78" s="93"/>
    </row>
    <row r="79" spans="2:32" ht="15.75" customHeight="1">
      <c r="B79" s="320" t="s">
        <v>904</v>
      </c>
      <c r="C79" s="320" t="s">
        <v>904</v>
      </c>
      <c r="G79" s="324" t="s">
        <v>905</v>
      </c>
      <c r="R79" s="93" t="s">
        <v>906</v>
      </c>
      <c r="S79" s="93"/>
      <c r="T79" s="93"/>
      <c r="U79" s="93"/>
      <c r="V79" s="93"/>
      <c r="W79" s="325" t="s">
        <v>907</v>
      </c>
      <c r="X79" s="93"/>
      <c r="Y79" s="93"/>
      <c r="Z79" s="93"/>
      <c r="AA79" s="93"/>
      <c r="AB79" s="93" t="s">
        <v>904</v>
      </c>
      <c r="AC79" s="93" t="s">
        <v>904</v>
      </c>
      <c r="AD79" s="326" t="s">
        <v>907</v>
      </c>
      <c r="AE79" s="93"/>
      <c r="AF79" s="93"/>
    </row>
    <row r="80" spans="2:32" ht="15.75" customHeight="1">
      <c r="B80" s="320" t="s">
        <v>908</v>
      </c>
      <c r="C80" s="320" t="s">
        <v>908</v>
      </c>
      <c r="G80" s="324" t="s">
        <v>909</v>
      </c>
      <c r="W80" s="325" t="s">
        <v>910</v>
      </c>
      <c r="AB80" s="93" t="s">
        <v>908</v>
      </c>
      <c r="AC80" s="93" t="s">
        <v>908</v>
      </c>
      <c r="AD80" s="326" t="s">
        <v>910</v>
      </c>
    </row>
    <row r="81" spans="2:30" ht="15.75" customHeight="1">
      <c r="B81" s="320" t="s">
        <v>911</v>
      </c>
      <c r="C81" s="320" t="s">
        <v>911</v>
      </c>
      <c r="G81" s="324" t="s">
        <v>912</v>
      </c>
      <c r="W81" s="325" t="s">
        <v>913</v>
      </c>
      <c r="AB81" s="93" t="s">
        <v>911</v>
      </c>
      <c r="AC81" s="93" t="s">
        <v>911</v>
      </c>
      <c r="AD81" s="326" t="s">
        <v>913</v>
      </c>
    </row>
    <row r="82" spans="2:30" ht="15.75" customHeight="1">
      <c r="B82" s="320" t="s">
        <v>914</v>
      </c>
      <c r="C82" s="320" t="s">
        <v>914</v>
      </c>
      <c r="G82" s="324" t="s">
        <v>915</v>
      </c>
      <c r="W82" s="325" t="s">
        <v>916</v>
      </c>
      <c r="AB82" s="93" t="s">
        <v>914</v>
      </c>
      <c r="AC82" s="93" t="s">
        <v>914</v>
      </c>
      <c r="AD82" s="326" t="s">
        <v>916</v>
      </c>
    </row>
    <row r="83" spans="2:30" ht="15.75" customHeight="1">
      <c r="B83" s="320" t="s">
        <v>917</v>
      </c>
      <c r="C83" s="320" t="s">
        <v>917</v>
      </c>
      <c r="G83" s="324" t="s">
        <v>918</v>
      </c>
      <c r="W83" s="325" t="s">
        <v>919</v>
      </c>
      <c r="AB83" s="93" t="s">
        <v>917</v>
      </c>
      <c r="AC83" s="93" t="s">
        <v>917</v>
      </c>
      <c r="AD83" s="326" t="s">
        <v>919</v>
      </c>
    </row>
    <row r="84" spans="2:30" ht="15.75" customHeight="1">
      <c r="B84" s="320" t="s">
        <v>920</v>
      </c>
      <c r="C84" s="320" t="s">
        <v>920</v>
      </c>
      <c r="G84" s="324" t="s">
        <v>921</v>
      </c>
      <c r="W84" s="325" t="s">
        <v>922</v>
      </c>
      <c r="AB84" s="93" t="s">
        <v>920</v>
      </c>
      <c r="AC84" s="93" t="s">
        <v>920</v>
      </c>
      <c r="AD84" s="326" t="s">
        <v>922</v>
      </c>
    </row>
    <row r="85" spans="2:30" ht="15.75" customHeight="1">
      <c r="B85" s="320" t="s">
        <v>923</v>
      </c>
      <c r="C85" s="320" t="s">
        <v>923</v>
      </c>
      <c r="G85" s="324" t="s">
        <v>924</v>
      </c>
      <c r="W85" s="325" t="s">
        <v>925</v>
      </c>
      <c r="AB85" s="93" t="s">
        <v>923</v>
      </c>
      <c r="AC85" s="93" t="s">
        <v>923</v>
      </c>
      <c r="AD85" s="326" t="s">
        <v>925</v>
      </c>
    </row>
    <row r="86" spans="2:30" ht="15.75" customHeight="1">
      <c r="B86" s="320" t="s">
        <v>926</v>
      </c>
      <c r="C86" s="320" t="s">
        <v>926</v>
      </c>
      <c r="G86" s="324" t="s">
        <v>927</v>
      </c>
      <c r="W86" s="325" t="s">
        <v>928</v>
      </c>
      <c r="AB86" s="93" t="s">
        <v>926</v>
      </c>
      <c r="AC86" s="93" t="s">
        <v>926</v>
      </c>
      <c r="AD86" s="326" t="s">
        <v>928</v>
      </c>
    </row>
    <row r="87" spans="2:30" ht="15.75" customHeight="1">
      <c r="B87" s="320" t="s">
        <v>929</v>
      </c>
      <c r="C87" s="320" t="s">
        <v>929</v>
      </c>
      <c r="G87" s="324" t="s">
        <v>930</v>
      </c>
      <c r="W87" s="325" t="s">
        <v>931</v>
      </c>
      <c r="AB87" s="93" t="s">
        <v>929</v>
      </c>
      <c r="AC87" s="93" t="s">
        <v>929</v>
      </c>
      <c r="AD87" s="326" t="s">
        <v>931</v>
      </c>
    </row>
    <row r="88" spans="2:30" ht="15.75" customHeight="1">
      <c r="B88" s="320" t="s">
        <v>932</v>
      </c>
      <c r="C88" s="320" t="s">
        <v>932</v>
      </c>
      <c r="G88" s="324" t="s">
        <v>933</v>
      </c>
      <c r="W88" s="325" t="s">
        <v>934</v>
      </c>
      <c r="AB88" s="93" t="s">
        <v>932</v>
      </c>
      <c r="AC88" s="93" t="s">
        <v>932</v>
      </c>
      <c r="AD88" s="326" t="s">
        <v>934</v>
      </c>
    </row>
    <row r="89" spans="2:30" ht="15.75" customHeight="1">
      <c r="B89" s="320" t="s">
        <v>935</v>
      </c>
      <c r="C89" s="320" t="s">
        <v>935</v>
      </c>
      <c r="G89" s="324" t="s">
        <v>936</v>
      </c>
      <c r="W89" s="325" t="s">
        <v>937</v>
      </c>
      <c r="AB89" s="93" t="s">
        <v>935</v>
      </c>
      <c r="AC89" s="93" t="s">
        <v>935</v>
      </c>
      <c r="AD89" s="326" t="s">
        <v>937</v>
      </c>
    </row>
    <row r="90" spans="2:30" ht="15.75" customHeight="1">
      <c r="B90" s="320" t="s">
        <v>938</v>
      </c>
      <c r="C90" s="320" t="s">
        <v>938</v>
      </c>
      <c r="G90" s="324" t="s">
        <v>939</v>
      </c>
      <c r="W90" s="325" t="s">
        <v>940</v>
      </c>
      <c r="AB90" s="93" t="s">
        <v>938</v>
      </c>
      <c r="AC90" s="93" t="s">
        <v>938</v>
      </c>
      <c r="AD90" s="326" t="s">
        <v>940</v>
      </c>
    </row>
    <row r="91" spans="2:30" ht="15.75" customHeight="1">
      <c r="B91" s="320" t="s">
        <v>941</v>
      </c>
      <c r="C91" s="320" t="s">
        <v>941</v>
      </c>
      <c r="G91" s="324" t="s">
        <v>942</v>
      </c>
      <c r="W91" s="325" t="s">
        <v>943</v>
      </c>
      <c r="AB91" s="93" t="s">
        <v>941</v>
      </c>
      <c r="AC91" s="93" t="s">
        <v>941</v>
      </c>
      <c r="AD91" s="338" t="s">
        <v>943</v>
      </c>
    </row>
    <row r="92" spans="2:30" ht="15.75" customHeight="1">
      <c r="B92" s="320" t="s">
        <v>944</v>
      </c>
      <c r="C92" s="320" t="s">
        <v>944</v>
      </c>
      <c r="G92" s="324" t="s">
        <v>945</v>
      </c>
      <c r="W92" s="325" t="s">
        <v>946</v>
      </c>
      <c r="AB92" s="93" t="s">
        <v>944</v>
      </c>
      <c r="AC92" s="93" t="s">
        <v>944</v>
      </c>
      <c r="AD92" s="326" t="s">
        <v>946</v>
      </c>
    </row>
    <row r="93" spans="2:30" ht="15.75" customHeight="1">
      <c r="B93" s="320" t="s">
        <v>947</v>
      </c>
      <c r="C93" s="320" t="s">
        <v>947</v>
      </c>
      <c r="G93" s="324" t="s">
        <v>948</v>
      </c>
      <c r="W93" s="325" t="s">
        <v>949</v>
      </c>
      <c r="AB93" s="93" t="s">
        <v>947</v>
      </c>
      <c r="AC93" s="93" t="s">
        <v>947</v>
      </c>
      <c r="AD93" s="326" t="s">
        <v>949</v>
      </c>
    </row>
    <row r="94" spans="2:30" ht="15.75" customHeight="1">
      <c r="B94" s="320" t="s">
        <v>950</v>
      </c>
      <c r="C94" s="320" t="s">
        <v>950</v>
      </c>
      <c r="G94" s="324" t="s">
        <v>951</v>
      </c>
      <c r="W94" s="325" t="s">
        <v>952</v>
      </c>
      <c r="AB94" s="93" t="s">
        <v>950</v>
      </c>
      <c r="AC94" s="93" t="s">
        <v>950</v>
      </c>
      <c r="AD94" s="326" t="s">
        <v>952</v>
      </c>
    </row>
    <row r="95" spans="2:30" ht="15.75" customHeight="1">
      <c r="B95" s="320" t="s">
        <v>953</v>
      </c>
      <c r="C95" s="320" t="s">
        <v>953</v>
      </c>
      <c r="G95" s="324" t="s">
        <v>954</v>
      </c>
      <c r="W95" s="325" t="s">
        <v>955</v>
      </c>
      <c r="AB95" s="93" t="s">
        <v>953</v>
      </c>
      <c r="AC95" s="93" t="s">
        <v>953</v>
      </c>
      <c r="AD95" s="326" t="s">
        <v>955</v>
      </c>
    </row>
    <row r="96" spans="2:30" ht="15.75" customHeight="1">
      <c r="B96" s="320" t="s">
        <v>956</v>
      </c>
      <c r="C96" s="320" t="s">
        <v>956</v>
      </c>
      <c r="G96" s="324" t="s">
        <v>957</v>
      </c>
      <c r="W96" s="325" t="s">
        <v>958</v>
      </c>
      <c r="AB96" s="93" t="s">
        <v>956</v>
      </c>
      <c r="AC96" s="93" t="s">
        <v>956</v>
      </c>
      <c r="AD96" s="326" t="s">
        <v>958</v>
      </c>
    </row>
    <row r="97" spans="2:30" ht="15.75" customHeight="1">
      <c r="B97" s="320" t="s">
        <v>959</v>
      </c>
      <c r="C97" s="320" t="s">
        <v>959</v>
      </c>
      <c r="G97" s="324" t="s">
        <v>960</v>
      </c>
      <c r="W97" s="325" t="s">
        <v>961</v>
      </c>
      <c r="AB97" s="93" t="s">
        <v>959</v>
      </c>
      <c r="AC97" s="93" t="s">
        <v>959</v>
      </c>
      <c r="AD97" s="326" t="s">
        <v>961</v>
      </c>
    </row>
    <row r="98" spans="2:30" ht="15.75" customHeight="1">
      <c r="B98" s="320" t="s">
        <v>962</v>
      </c>
      <c r="C98" s="320" t="s">
        <v>962</v>
      </c>
      <c r="G98" s="324" t="s">
        <v>963</v>
      </c>
      <c r="W98" s="325" t="s">
        <v>964</v>
      </c>
      <c r="AB98" s="93" t="s">
        <v>962</v>
      </c>
      <c r="AC98" s="93" t="s">
        <v>962</v>
      </c>
      <c r="AD98" s="326" t="s">
        <v>964</v>
      </c>
    </row>
    <row r="99" spans="2:30" ht="15.75" customHeight="1">
      <c r="B99" s="320" t="s">
        <v>965</v>
      </c>
      <c r="C99" s="320" t="s">
        <v>965</v>
      </c>
      <c r="G99" s="324" t="s">
        <v>966</v>
      </c>
      <c r="W99" s="325" t="s">
        <v>967</v>
      </c>
      <c r="AB99" s="93" t="s">
        <v>965</v>
      </c>
      <c r="AC99" s="93" t="s">
        <v>965</v>
      </c>
      <c r="AD99" s="326" t="s">
        <v>967</v>
      </c>
    </row>
    <row r="100" spans="2:30" ht="15.75" customHeight="1">
      <c r="B100" s="320" t="s">
        <v>968</v>
      </c>
      <c r="C100" s="320" t="s">
        <v>968</v>
      </c>
      <c r="G100" s="324" t="s">
        <v>969</v>
      </c>
      <c r="W100" s="325" t="s">
        <v>970</v>
      </c>
      <c r="AB100" s="93" t="s">
        <v>968</v>
      </c>
      <c r="AC100" s="93" t="s">
        <v>968</v>
      </c>
      <c r="AD100" s="326" t="s">
        <v>970</v>
      </c>
    </row>
    <row r="101" spans="2:30" ht="15.75" customHeight="1">
      <c r="B101" s="320" t="s">
        <v>971</v>
      </c>
      <c r="C101" s="320" t="s">
        <v>971</v>
      </c>
      <c r="G101" s="324" t="s">
        <v>972</v>
      </c>
      <c r="W101" s="325" t="s">
        <v>973</v>
      </c>
      <c r="AB101" s="93" t="s">
        <v>971</v>
      </c>
      <c r="AC101" s="93" t="s">
        <v>971</v>
      </c>
      <c r="AD101" s="326" t="s">
        <v>973</v>
      </c>
    </row>
    <row r="102" spans="2:30" ht="15.75" customHeight="1">
      <c r="B102" s="320" t="s">
        <v>974</v>
      </c>
      <c r="C102" s="320" t="s">
        <v>974</v>
      </c>
      <c r="G102" s="324" t="s">
        <v>975</v>
      </c>
      <c r="W102" s="325" t="s">
        <v>976</v>
      </c>
      <c r="AB102" s="93" t="s">
        <v>974</v>
      </c>
      <c r="AC102" s="93" t="s">
        <v>974</v>
      </c>
      <c r="AD102" s="326" t="s">
        <v>976</v>
      </c>
    </row>
    <row r="103" spans="2:30" ht="15.75" customHeight="1">
      <c r="B103" s="320" t="s">
        <v>977</v>
      </c>
      <c r="C103" s="320" t="s">
        <v>977</v>
      </c>
      <c r="G103" s="324" t="s">
        <v>978</v>
      </c>
      <c r="W103" s="325" t="s">
        <v>979</v>
      </c>
      <c r="AB103" s="93" t="s">
        <v>977</v>
      </c>
      <c r="AC103" s="93" t="s">
        <v>977</v>
      </c>
      <c r="AD103" s="326" t="s">
        <v>979</v>
      </c>
    </row>
    <row r="104" spans="2:30" ht="15.75" customHeight="1">
      <c r="B104" s="320" t="s">
        <v>980</v>
      </c>
      <c r="C104" s="320" t="s">
        <v>980</v>
      </c>
      <c r="G104" s="324" t="s">
        <v>981</v>
      </c>
      <c r="W104" s="325" t="s">
        <v>982</v>
      </c>
      <c r="AB104" s="93" t="s">
        <v>980</v>
      </c>
      <c r="AC104" s="93" t="s">
        <v>980</v>
      </c>
      <c r="AD104" s="326" t="s">
        <v>982</v>
      </c>
    </row>
    <row r="105" spans="2:30" ht="15.75" customHeight="1">
      <c r="B105" s="320" t="s">
        <v>983</v>
      </c>
      <c r="C105" s="320" t="s">
        <v>984</v>
      </c>
      <c r="G105" s="324" t="s">
        <v>985</v>
      </c>
      <c r="W105" s="325" t="s">
        <v>986</v>
      </c>
      <c r="AB105" s="93" t="s">
        <v>983</v>
      </c>
      <c r="AC105" s="93" t="s">
        <v>984</v>
      </c>
      <c r="AD105" s="326" t="s">
        <v>986</v>
      </c>
    </row>
    <row r="106" spans="2:30" ht="15.75" customHeight="1">
      <c r="B106" s="320" t="s">
        <v>987</v>
      </c>
      <c r="C106" s="320" t="s">
        <v>988</v>
      </c>
      <c r="G106" s="324" t="s">
        <v>989</v>
      </c>
      <c r="W106" s="325" t="s">
        <v>990</v>
      </c>
      <c r="AB106" s="93" t="s">
        <v>987</v>
      </c>
      <c r="AC106" s="93" t="s">
        <v>988</v>
      </c>
      <c r="AD106" s="326" t="s">
        <v>990</v>
      </c>
    </row>
    <row r="107" spans="2:30" ht="15.75" customHeight="1">
      <c r="B107" s="320" t="s">
        <v>991</v>
      </c>
      <c r="C107" s="320" t="s">
        <v>983</v>
      </c>
      <c r="G107" s="324" t="s">
        <v>992</v>
      </c>
      <c r="W107" s="325" t="s">
        <v>993</v>
      </c>
      <c r="AB107" s="93" t="s">
        <v>991</v>
      </c>
      <c r="AC107" s="93" t="s">
        <v>983</v>
      </c>
      <c r="AD107" s="326" t="s">
        <v>993</v>
      </c>
    </row>
    <row r="108" spans="2:30" ht="15.75" customHeight="1">
      <c r="B108" s="320" t="s">
        <v>994</v>
      </c>
      <c r="C108" s="320" t="s">
        <v>987</v>
      </c>
      <c r="G108" s="324" t="s">
        <v>995</v>
      </c>
      <c r="W108" s="325" t="s">
        <v>996</v>
      </c>
      <c r="AB108" s="93" t="s">
        <v>994</v>
      </c>
      <c r="AC108" s="93" t="s">
        <v>987</v>
      </c>
      <c r="AD108" s="326" t="s">
        <v>996</v>
      </c>
    </row>
    <row r="109" spans="2:30" ht="15.75" customHeight="1">
      <c r="B109" s="320" t="s">
        <v>997</v>
      </c>
      <c r="C109" s="320" t="s">
        <v>991</v>
      </c>
      <c r="G109" s="324" t="s">
        <v>998</v>
      </c>
      <c r="W109" s="325" t="s">
        <v>999</v>
      </c>
      <c r="AB109" s="93" t="s">
        <v>997</v>
      </c>
      <c r="AC109" s="93" t="s">
        <v>991</v>
      </c>
      <c r="AD109" s="326" t="s">
        <v>999</v>
      </c>
    </row>
    <row r="110" spans="2:30" ht="15.75" customHeight="1">
      <c r="B110" s="320" t="s">
        <v>1000</v>
      </c>
      <c r="C110" s="320" t="s">
        <v>994</v>
      </c>
      <c r="G110" s="324" t="s">
        <v>1001</v>
      </c>
      <c r="W110" s="325" t="s">
        <v>1002</v>
      </c>
      <c r="AB110" s="93" t="s">
        <v>1000</v>
      </c>
      <c r="AC110" s="93" t="s">
        <v>994</v>
      </c>
      <c r="AD110" s="326" t="s">
        <v>1002</v>
      </c>
    </row>
    <row r="111" spans="2:30" ht="15.75" customHeight="1">
      <c r="B111" s="320" t="s">
        <v>1003</v>
      </c>
      <c r="C111" s="320" t="s">
        <v>997</v>
      </c>
      <c r="G111" s="324" t="s">
        <v>1004</v>
      </c>
      <c r="W111" s="325" t="s">
        <v>1005</v>
      </c>
      <c r="AB111" s="93" t="s">
        <v>1003</v>
      </c>
      <c r="AC111" s="93" t="s">
        <v>997</v>
      </c>
      <c r="AD111" s="326" t="s">
        <v>1005</v>
      </c>
    </row>
    <row r="112" spans="2:30" ht="15.75" customHeight="1">
      <c r="B112" s="320" t="s">
        <v>1006</v>
      </c>
      <c r="C112" s="320" t="s">
        <v>1000</v>
      </c>
      <c r="G112" s="324" t="s">
        <v>1007</v>
      </c>
      <c r="W112" s="325" t="s">
        <v>1008</v>
      </c>
      <c r="AB112" s="93" t="s">
        <v>1006</v>
      </c>
      <c r="AC112" s="93" t="s">
        <v>1000</v>
      </c>
      <c r="AD112" s="326" t="s">
        <v>1008</v>
      </c>
    </row>
    <row r="113" spans="1:30" ht="15.75" customHeight="1">
      <c r="B113" s="320" t="s">
        <v>1009</v>
      </c>
      <c r="C113" s="320" t="s">
        <v>1003</v>
      </c>
      <c r="G113" s="324" t="s">
        <v>1010</v>
      </c>
      <c r="W113" s="325" t="s">
        <v>1011</v>
      </c>
      <c r="AB113" s="93" t="s">
        <v>1009</v>
      </c>
      <c r="AC113" s="93" t="s">
        <v>1003</v>
      </c>
      <c r="AD113" s="326" t="s">
        <v>1011</v>
      </c>
    </row>
    <row r="114" spans="1:30" ht="15.75" customHeight="1">
      <c r="B114" s="320" t="s">
        <v>1012</v>
      </c>
      <c r="C114" s="320" t="s">
        <v>1006</v>
      </c>
      <c r="G114" s="324" t="s">
        <v>1013</v>
      </c>
      <c r="W114" s="325" t="s">
        <v>1014</v>
      </c>
      <c r="AB114" s="93" t="s">
        <v>1012</v>
      </c>
      <c r="AC114" s="93" t="s">
        <v>1006</v>
      </c>
      <c r="AD114" s="326" t="s">
        <v>1014</v>
      </c>
    </row>
    <row r="115" spans="1:30" ht="15.75" customHeight="1">
      <c r="B115" s="320" t="s">
        <v>1015</v>
      </c>
      <c r="C115" s="320" t="s">
        <v>1009</v>
      </c>
      <c r="G115" s="324" t="s">
        <v>1016</v>
      </c>
      <c r="W115" s="325" t="s">
        <v>1017</v>
      </c>
      <c r="AB115" s="93" t="s">
        <v>1015</v>
      </c>
      <c r="AC115" s="93" t="s">
        <v>1009</v>
      </c>
      <c r="AD115" s="326" t="s">
        <v>1017</v>
      </c>
    </row>
    <row r="116" spans="1:30" ht="15.75" customHeight="1">
      <c r="B116" s="320" t="s">
        <v>1018</v>
      </c>
      <c r="C116" s="320" t="s">
        <v>1012</v>
      </c>
      <c r="G116" s="324" t="s">
        <v>1019</v>
      </c>
      <c r="W116" s="325" t="s">
        <v>1020</v>
      </c>
      <c r="AB116" s="93" t="s">
        <v>1018</v>
      </c>
      <c r="AC116" s="93" t="s">
        <v>1012</v>
      </c>
      <c r="AD116" s="326" t="s">
        <v>1020</v>
      </c>
    </row>
    <row r="117" spans="1:30" ht="15.75" customHeight="1">
      <c r="B117" s="320" t="s">
        <v>1021</v>
      </c>
      <c r="C117" s="320" t="s">
        <v>1015</v>
      </c>
      <c r="G117" s="324" t="s">
        <v>1022</v>
      </c>
      <c r="W117" s="325" t="s">
        <v>1023</v>
      </c>
      <c r="AB117" s="93" t="s">
        <v>1021</v>
      </c>
      <c r="AC117" s="93" t="s">
        <v>1015</v>
      </c>
      <c r="AD117" s="326" t="s">
        <v>1023</v>
      </c>
    </row>
    <row r="118" spans="1:30" ht="15.75" customHeight="1">
      <c r="B118" s="320" t="s">
        <v>1024</v>
      </c>
      <c r="C118" s="320" t="s">
        <v>1018</v>
      </c>
      <c r="G118" s="324" t="s">
        <v>1025</v>
      </c>
      <c r="W118" s="325" t="s">
        <v>1026</v>
      </c>
      <c r="AB118" s="93" t="s">
        <v>1024</v>
      </c>
      <c r="AC118" s="93" t="s">
        <v>1018</v>
      </c>
      <c r="AD118" s="326" t="s">
        <v>1026</v>
      </c>
    </row>
    <row r="119" spans="1:30" ht="15.75" customHeight="1">
      <c r="B119" s="320" t="s">
        <v>1027</v>
      </c>
      <c r="C119" s="320" t="s">
        <v>1021</v>
      </c>
      <c r="G119" s="324" t="s">
        <v>1028</v>
      </c>
      <c r="W119" s="325" t="s">
        <v>1029</v>
      </c>
      <c r="AB119" s="93" t="s">
        <v>1027</v>
      </c>
      <c r="AC119" s="93" t="s">
        <v>1021</v>
      </c>
      <c r="AD119" s="326" t="s">
        <v>1029</v>
      </c>
    </row>
    <row r="120" spans="1:30" ht="15.75" customHeight="1">
      <c r="B120" s="320" t="s">
        <v>1030</v>
      </c>
      <c r="C120" s="320" t="s">
        <v>1024</v>
      </c>
      <c r="G120" s="324" t="s">
        <v>1031</v>
      </c>
      <c r="W120" s="325" t="s">
        <v>1032</v>
      </c>
      <c r="AB120" s="93" t="s">
        <v>1030</v>
      </c>
      <c r="AC120" s="93" t="s">
        <v>1024</v>
      </c>
      <c r="AD120" s="326" t="s">
        <v>1032</v>
      </c>
    </row>
    <row r="121" spans="1:30" ht="15.75" customHeight="1">
      <c r="B121" s="320" t="s">
        <v>1033</v>
      </c>
      <c r="C121" s="320" t="s">
        <v>1027</v>
      </c>
      <c r="G121" s="324" t="s">
        <v>1034</v>
      </c>
      <c r="W121" s="325" t="s">
        <v>1035</v>
      </c>
      <c r="AB121" s="93" t="s">
        <v>1033</v>
      </c>
      <c r="AC121" s="93" t="s">
        <v>1027</v>
      </c>
      <c r="AD121" s="326" t="s">
        <v>1035</v>
      </c>
    </row>
    <row r="122" spans="1:30" ht="15.75" customHeight="1">
      <c r="B122" s="320" t="s">
        <v>1036</v>
      </c>
      <c r="C122" s="320" t="s">
        <v>1030</v>
      </c>
      <c r="G122" s="324" t="s">
        <v>1037</v>
      </c>
      <c r="W122" s="325" t="s">
        <v>1038</v>
      </c>
      <c r="AB122" s="93" t="s">
        <v>1036</v>
      </c>
      <c r="AC122" s="93" t="s">
        <v>1030</v>
      </c>
      <c r="AD122" s="326" t="s">
        <v>1038</v>
      </c>
    </row>
    <row r="123" spans="1:30" ht="15.75" customHeight="1">
      <c r="C123" s="320" t="s">
        <v>1033</v>
      </c>
      <c r="G123" s="324" t="s">
        <v>1039</v>
      </c>
      <c r="W123" s="325" t="s">
        <v>1040</v>
      </c>
      <c r="AB123" s="93"/>
      <c r="AC123" s="93" t="s">
        <v>1033</v>
      </c>
      <c r="AD123" s="326" t="s">
        <v>1040</v>
      </c>
    </row>
    <row r="124" spans="1:30" ht="15.75" customHeight="1">
      <c r="C124" s="320" t="s">
        <v>1036</v>
      </c>
      <c r="G124" s="324" t="s">
        <v>1041</v>
      </c>
      <c r="W124" s="325" t="s">
        <v>1042</v>
      </c>
      <c r="AB124" s="93"/>
      <c r="AC124" s="93" t="s">
        <v>1036</v>
      </c>
      <c r="AD124" s="326" t="s">
        <v>1042</v>
      </c>
    </row>
    <row r="125" spans="1:30" ht="15.75" customHeight="1">
      <c r="A125" s="93"/>
      <c r="B125" s="93"/>
      <c r="C125" s="93"/>
      <c r="G125" s="324" t="s">
        <v>1043</v>
      </c>
      <c r="W125" s="325" t="s">
        <v>1044</v>
      </c>
      <c r="AD125" s="326" t="s">
        <v>1044</v>
      </c>
    </row>
    <row r="126" spans="1:30" ht="15.75" customHeight="1">
      <c r="G126" s="324" t="s">
        <v>1045</v>
      </c>
      <c r="W126" s="325" t="s">
        <v>1046</v>
      </c>
      <c r="AD126" s="326" t="s">
        <v>1046</v>
      </c>
    </row>
    <row r="127" spans="1:30" ht="15.75" customHeight="1">
      <c r="G127" s="324" t="s">
        <v>1047</v>
      </c>
      <c r="W127" s="325" t="s">
        <v>1048</v>
      </c>
      <c r="AD127" s="326" t="s">
        <v>1048</v>
      </c>
    </row>
    <row r="128" spans="1:30" ht="15.75" customHeight="1">
      <c r="G128" s="324" t="s">
        <v>1049</v>
      </c>
      <c r="W128" s="325" t="s">
        <v>1050</v>
      </c>
      <c r="AD128" s="326" t="s">
        <v>1050</v>
      </c>
    </row>
    <row r="129" spans="7:30" ht="15.75" customHeight="1">
      <c r="G129" s="324" t="s">
        <v>1051</v>
      </c>
      <c r="W129" s="325" t="s">
        <v>1052</v>
      </c>
      <c r="AD129" s="326" t="s">
        <v>1052</v>
      </c>
    </row>
    <row r="130" spans="7:30" ht="15.75" customHeight="1">
      <c r="G130" s="324" t="s">
        <v>1053</v>
      </c>
      <c r="W130" s="325" t="s">
        <v>1054</v>
      </c>
      <c r="AD130" s="326" t="s">
        <v>1054</v>
      </c>
    </row>
    <row r="131" spans="7:30" ht="15.75" customHeight="1">
      <c r="G131" s="324" t="s">
        <v>1055</v>
      </c>
      <c r="W131" s="325" t="s">
        <v>1056</v>
      </c>
      <c r="AD131" s="326" t="s">
        <v>1056</v>
      </c>
    </row>
    <row r="132" spans="7:30" ht="15.75" customHeight="1">
      <c r="G132" s="324" t="s">
        <v>1057</v>
      </c>
      <c r="W132" s="325" t="s">
        <v>1058</v>
      </c>
      <c r="AD132" s="326" t="s">
        <v>1058</v>
      </c>
    </row>
    <row r="133" spans="7:30" ht="15.75" customHeight="1">
      <c r="G133" s="324" t="s">
        <v>1059</v>
      </c>
      <c r="W133" s="325" t="s">
        <v>1060</v>
      </c>
      <c r="AD133" s="326" t="s">
        <v>1060</v>
      </c>
    </row>
    <row r="134" spans="7:30" ht="15.75" customHeight="1">
      <c r="G134" s="324" t="s">
        <v>1061</v>
      </c>
      <c r="W134" s="325" t="s">
        <v>1062</v>
      </c>
      <c r="AD134" s="326" t="s">
        <v>1062</v>
      </c>
    </row>
    <row r="135" spans="7:30" ht="15.75" customHeight="1">
      <c r="G135" s="324" t="s">
        <v>1063</v>
      </c>
      <c r="W135" s="325" t="s">
        <v>1064</v>
      </c>
      <c r="AD135" s="326" t="s">
        <v>1064</v>
      </c>
    </row>
    <row r="136" spans="7:30" ht="15.75" customHeight="1">
      <c r="G136" s="324" t="s">
        <v>1065</v>
      </c>
      <c r="W136" s="325" t="s">
        <v>1066</v>
      </c>
      <c r="AD136" s="326" t="s">
        <v>1066</v>
      </c>
    </row>
    <row r="137" spans="7:30" ht="15.75" customHeight="1">
      <c r="G137" s="324" t="s">
        <v>1067</v>
      </c>
      <c r="W137" s="325" t="s">
        <v>1068</v>
      </c>
      <c r="AD137" s="326" t="s">
        <v>1068</v>
      </c>
    </row>
    <row r="138" spans="7:30" ht="15.75" customHeight="1">
      <c r="G138" s="324" t="s">
        <v>1069</v>
      </c>
      <c r="W138" s="325" t="s">
        <v>1070</v>
      </c>
      <c r="AD138" s="326" t="s">
        <v>1070</v>
      </c>
    </row>
    <row r="139" spans="7:30" ht="15.75" customHeight="1">
      <c r="G139" s="324" t="s">
        <v>1071</v>
      </c>
      <c r="W139" s="325" t="s">
        <v>1072</v>
      </c>
      <c r="AD139" s="326" t="s">
        <v>1072</v>
      </c>
    </row>
    <row r="140" spans="7:30" ht="15.75" customHeight="1">
      <c r="G140" s="324" t="s">
        <v>1073</v>
      </c>
      <c r="W140" s="325" t="s">
        <v>1074</v>
      </c>
      <c r="AD140" s="326" t="s">
        <v>1074</v>
      </c>
    </row>
    <row r="141" spans="7:30" ht="15.75" customHeight="1">
      <c r="G141" s="324" t="s">
        <v>1075</v>
      </c>
      <c r="W141" s="325" t="s">
        <v>1076</v>
      </c>
      <c r="AD141" s="326" t="s">
        <v>1076</v>
      </c>
    </row>
    <row r="142" spans="7:30" ht="15.75" customHeight="1">
      <c r="G142" s="324" t="s">
        <v>1077</v>
      </c>
      <c r="W142" s="325" t="s">
        <v>1078</v>
      </c>
      <c r="AD142" s="326" t="s">
        <v>1078</v>
      </c>
    </row>
    <row r="143" spans="7:30" ht="15.75" customHeight="1">
      <c r="G143" s="324" t="s">
        <v>1079</v>
      </c>
      <c r="W143" s="325" t="s">
        <v>1080</v>
      </c>
      <c r="AD143" s="326" t="s">
        <v>1080</v>
      </c>
    </row>
    <row r="144" spans="7:30" ht="15.75" customHeight="1">
      <c r="G144" s="324" t="s">
        <v>1081</v>
      </c>
      <c r="W144" s="325" t="s">
        <v>1082</v>
      </c>
      <c r="AD144" s="326" t="s">
        <v>1082</v>
      </c>
    </row>
    <row r="145" spans="7:30" ht="15.75" customHeight="1">
      <c r="G145" s="324" t="s">
        <v>1083</v>
      </c>
      <c r="W145" s="325" t="s">
        <v>1084</v>
      </c>
      <c r="AD145" s="326" t="s">
        <v>1084</v>
      </c>
    </row>
    <row r="146" spans="7:30" ht="15.75" customHeight="1">
      <c r="G146" s="324" t="s">
        <v>1085</v>
      </c>
      <c r="W146" s="325" t="s">
        <v>1086</v>
      </c>
      <c r="AD146" s="338" t="s">
        <v>1086</v>
      </c>
    </row>
    <row r="147" spans="7:30" ht="15.75" customHeight="1">
      <c r="G147" s="324" t="s">
        <v>1087</v>
      </c>
      <c r="W147" s="325" t="s">
        <v>1088</v>
      </c>
      <c r="AD147" s="326" t="s">
        <v>1088</v>
      </c>
    </row>
    <row r="148" spans="7:30" ht="15.75" customHeight="1">
      <c r="G148" s="324" t="s">
        <v>1089</v>
      </c>
      <c r="W148" s="325" t="s">
        <v>1090</v>
      </c>
      <c r="AD148" s="326" t="s">
        <v>1090</v>
      </c>
    </row>
    <row r="149" spans="7:30" ht="15.75" customHeight="1">
      <c r="G149" s="324" t="s">
        <v>1091</v>
      </c>
      <c r="W149" s="325" t="s">
        <v>1092</v>
      </c>
      <c r="AD149" s="326" t="s">
        <v>1092</v>
      </c>
    </row>
    <row r="150" spans="7:30" ht="15.75" customHeight="1">
      <c r="G150" s="324" t="s">
        <v>1093</v>
      </c>
      <c r="W150" s="325" t="s">
        <v>1094</v>
      </c>
      <c r="AD150" s="326" t="s">
        <v>1094</v>
      </c>
    </row>
    <row r="151" spans="7:30" ht="15.75" customHeight="1">
      <c r="G151" s="324" t="s">
        <v>1095</v>
      </c>
      <c r="W151" s="325" t="s">
        <v>1096</v>
      </c>
      <c r="AD151" s="326" t="s">
        <v>1096</v>
      </c>
    </row>
    <row r="152" spans="7:30" ht="15.75" customHeight="1">
      <c r="G152" s="324" t="s">
        <v>1097</v>
      </c>
      <c r="W152" s="325" t="s">
        <v>1098</v>
      </c>
      <c r="AD152" s="326" t="s">
        <v>1098</v>
      </c>
    </row>
    <row r="153" spans="7:30" ht="15.75" customHeight="1">
      <c r="G153" s="324" t="s">
        <v>1099</v>
      </c>
      <c r="W153" s="325" t="s">
        <v>1100</v>
      </c>
      <c r="AD153" s="326" t="s">
        <v>1100</v>
      </c>
    </row>
    <row r="154" spans="7:30" ht="15.75" customHeight="1">
      <c r="G154" s="324" t="s">
        <v>1101</v>
      </c>
      <c r="W154" s="325" t="s">
        <v>1102</v>
      </c>
      <c r="AD154" s="326" t="s">
        <v>1102</v>
      </c>
    </row>
    <row r="155" spans="7:30" ht="15.75" customHeight="1">
      <c r="G155" s="324" t="s">
        <v>1103</v>
      </c>
      <c r="W155" s="325" t="s">
        <v>1104</v>
      </c>
      <c r="AD155" s="326" t="s">
        <v>1104</v>
      </c>
    </row>
    <row r="156" spans="7:30" ht="15.75" customHeight="1">
      <c r="G156" s="324" t="s">
        <v>1105</v>
      </c>
      <c r="W156" s="325" t="s">
        <v>1106</v>
      </c>
      <c r="AD156" s="326" t="s">
        <v>1106</v>
      </c>
    </row>
    <row r="157" spans="7:30" ht="15.75" customHeight="1">
      <c r="G157" s="324" t="s">
        <v>1107</v>
      </c>
      <c r="W157" s="325" t="s">
        <v>1108</v>
      </c>
      <c r="AD157" s="326" t="s">
        <v>1108</v>
      </c>
    </row>
    <row r="158" spans="7:30" ht="15.75" customHeight="1">
      <c r="G158" s="324" t="s">
        <v>1109</v>
      </c>
      <c r="W158" s="325" t="s">
        <v>1110</v>
      </c>
      <c r="AD158" s="326" t="s">
        <v>1110</v>
      </c>
    </row>
    <row r="159" spans="7:30" ht="15.75" customHeight="1">
      <c r="G159" s="324" t="s">
        <v>1111</v>
      </c>
      <c r="W159" s="325" t="s">
        <v>1112</v>
      </c>
      <c r="AD159" s="326" t="s">
        <v>1112</v>
      </c>
    </row>
    <row r="160" spans="7:30" ht="15.75" customHeight="1">
      <c r="G160" s="324" t="s">
        <v>1113</v>
      </c>
      <c r="W160" s="325" t="s">
        <v>1114</v>
      </c>
      <c r="AD160" s="326" t="s">
        <v>1114</v>
      </c>
    </row>
    <row r="161" spans="1:39" ht="15.75" customHeight="1">
      <c r="G161" s="324" t="s">
        <v>1115</v>
      </c>
      <c r="W161" s="325" t="s">
        <v>1116</v>
      </c>
      <c r="AD161" s="326" t="s">
        <v>1116</v>
      </c>
    </row>
    <row r="162" spans="1:39" ht="15.75" customHeight="1">
      <c r="G162" s="324" t="s">
        <v>1117</v>
      </c>
      <c r="W162" s="325" t="s">
        <v>1118</v>
      </c>
      <c r="AD162" s="338" t="s">
        <v>1118</v>
      </c>
    </row>
    <row r="163" spans="1:39" ht="15.75" customHeight="1">
      <c r="G163" s="324" t="s">
        <v>1119</v>
      </c>
      <c r="W163" s="325" t="s">
        <v>1120</v>
      </c>
      <c r="AD163" s="326" t="s">
        <v>1120</v>
      </c>
    </row>
    <row r="164" spans="1:39" ht="15.75" customHeight="1">
      <c r="G164" s="324" t="s">
        <v>1121</v>
      </c>
      <c r="W164" s="325" t="s">
        <v>1122</v>
      </c>
      <c r="AD164" s="326" t="s">
        <v>1122</v>
      </c>
    </row>
    <row r="165" spans="1:39" ht="15.75" customHeight="1">
      <c r="G165" s="324" t="s">
        <v>1123</v>
      </c>
      <c r="W165" s="325" t="s">
        <v>1124</v>
      </c>
      <c r="AD165" s="326" t="s">
        <v>1124</v>
      </c>
    </row>
    <row r="166" spans="1:39" ht="15.75" customHeight="1">
      <c r="G166" s="324" t="s">
        <v>1125</v>
      </c>
      <c r="W166" s="325" t="s">
        <v>1126</v>
      </c>
      <c r="AD166" s="326" t="s">
        <v>1126</v>
      </c>
    </row>
    <row r="167" spans="1:39" ht="15.75" customHeight="1">
      <c r="G167" s="324" t="s">
        <v>1127</v>
      </c>
      <c r="W167" s="325" t="s">
        <v>1128</v>
      </c>
      <c r="AD167" s="326" t="s">
        <v>1128</v>
      </c>
    </row>
    <row r="168" spans="1:39" ht="15.75" customHeight="1">
      <c r="G168" s="324" t="s">
        <v>1129</v>
      </c>
      <c r="W168" s="325" t="s">
        <v>1130</v>
      </c>
      <c r="AD168" s="326" t="s">
        <v>1130</v>
      </c>
    </row>
    <row r="169" spans="1:39" ht="15.75" customHeight="1">
      <c r="G169" s="324" t="s">
        <v>1131</v>
      </c>
      <c r="W169" s="325" t="s">
        <v>1132</v>
      </c>
      <c r="AD169" s="326" t="s">
        <v>1132</v>
      </c>
    </row>
    <row r="170" spans="1:39" ht="15.75" customHeight="1">
      <c r="G170" s="324" t="s">
        <v>1133</v>
      </c>
      <c r="W170" s="325" t="s">
        <v>1134</v>
      </c>
      <c r="AD170" s="326" t="s">
        <v>1134</v>
      </c>
    </row>
    <row r="171" spans="1:39" ht="15.75" customHeight="1">
      <c r="G171" s="324" t="s">
        <v>1135</v>
      </c>
      <c r="W171" s="325" t="s">
        <v>1136</v>
      </c>
      <c r="AD171" s="326" t="s">
        <v>1136</v>
      </c>
    </row>
    <row r="172" spans="1:39" ht="15.75" customHeight="1">
      <c r="G172" s="324" t="s">
        <v>1137</v>
      </c>
      <c r="W172" s="325" t="s">
        <v>1138</v>
      </c>
      <c r="AD172" s="326" t="s">
        <v>1138</v>
      </c>
    </row>
    <row r="173" spans="1:39" ht="15.75" customHeight="1">
      <c r="W173" s="325" t="s">
        <v>1139</v>
      </c>
      <c r="AD173" s="326" t="s">
        <v>1139</v>
      </c>
    </row>
    <row r="174" spans="1:39" ht="15.75" customHeight="1">
      <c r="W174" s="325" t="s">
        <v>1140</v>
      </c>
      <c r="AD174" s="326" t="s">
        <v>1140</v>
      </c>
    </row>
    <row r="175" spans="1:39" ht="15.75" customHeight="1">
      <c r="H175" s="1"/>
      <c r="L175" s="1"/>
      <c r="W175" s="325" t="s">
        <v>1141</v>
      </c>
      <c r="AD175" s="326" t="s">
        <v>1141</v>
      </c>
    </row>
    <row r="176" spans="1:39" ht="15.75" customHeight="1">
      <c r="A176" s="1"/>
      <c r="B176" s="1"/>
      <c r="C176" s="1"/>
      <c r="D176" s="1"/>
      <c r="E176" s="1"/>
      <c r="F176" s="1"/>
      <c r="G176" s="1"/>
      <c r="H176" s="1"/>
      <c r="I176" s="1"/>
      <c r="J176" s="1"/>
      <c r="K176" s="1"/>
      <c r="L176" s="1"/>
      <c r="M176" s="1"/>
      <c r="N176" s="1"/>
      <c r="O176" s="1"/>
      <c r="P176" s="1"/>
      <c r="Q176" s="1"/>
      <c r="R176" s="1"/>
      <c r="S176" s="1"/>
      <c r="T176" s="1"/>
      <c r="U176" s="1"/>
      <c r="V176" s="1"/>
      <c r="W176" s="325"/>
      <c r="X176" s="1"/>
      <c r="Y176" s="1"/>
      <c r="Z176" s="1"/>
      <c r="AA176" s="1"/>
      <c r="AB176" s="1"/>
      <c r="AC176" s="1"/>
      <c r="AD176" s="326"/>
      <c r="AE176" s="1"/>
      <c r="AF176" s="1"/>
      <c r="AG176" s="1"/>
      <c r="AH176" s="1"/>
      <c r="AI176" s="1"/>
      <c r="AJ176" s="1"/>
      <c r="AK176" s="1"/>
      <c r="AL176" s="1"/>
      <c r="AM176" s="1"/>
    </row>
    <row r="177" spans="1:39" ht="15.75" customHeight="1">
      <c r="A177" s="1"/>
      <c r="B177" s="1"/>
      <c r="C177" s="1"/>
      <c r="D177" s="1"/>
      <c r="E177" s="1"/>
      <c r="F177" s="1"/>
      <c r="G177" s="1"/>
      <c r="H177" s="1"/>
      <c r="I177" s="1"/>
      <c r="J177" s="1"/>
      <c r="K177" s="1"/>
      <c r="L177" s="1"/>
      <c r="M177" s="1"/>
      <c r="N177" s="1"/>
      <c r="O177" s="1"/>
      <c r="P177" s="1"/>
      <c r="Q177" s="1"/>
      <c r="R177" s="1"/>
      <c r="S177" s="1"/>
      <c r="T177" s="1"/>
      <c r="U177" s="1"/>
      <c r="V177" s="1"/>
      <c r="W177" s="325"/>
      <c r="X177" s="1"/>
      <c r="Y177" s="1"/>
      <c r="Z177" s="1"/>
      <c r="AA177" s="1"/>
      <c r="AB177" s="1"/>
      <c r="AC177" s="1"/>
      <c r="AD177" s="326"/>
      <c r="AE177" s="1"/>
      <c r="AF177" s="1"/>
      <c r="AG177" s="1"/>
      <c r="AH177" s="1"/>
      <c r="AI177" s="1"/>
      <c r="AJ177" s="1"/>
      <c r="AK177" s="1"/>
      <c r="AL177" s="1"/>
      <c r="AM177" s="1"/>
    </row>
    <row r="178" spans="1:39" ht="15.75" customHeight="1">
      <c r="G178" s="324" t="s">
        <v>1142</v>
      </c>
      <c r="H178" s="1"/>
      <c r="W178" s="325" t="s">
        <v>1143</v>
      </c>
      <c r="AD178" s="326" t="s">
        <v>1143</v>
      </c>
    </row>
    <row r="179" spans="1:39" ht="15.75" customHeight="1">
      <c r="G179" s="324" t="s">
        <v>1144</v>
      </c>
      <c r="H179" s="1"/>
      <c r="W179" s="325" t="s">
        <v>1145</v>
      </c>
      <c r="AD179" s="326" t="s">
        <v>1145</v>
      </c>
    </row>
    <row r="180" spans="1:39" ht="15.75" customHeight="1">
      <c r="G180" s="324" t="s">
        <v>1146</v>
      </c>
      <c r="H180" s="1"/>
      <c r="W180" s="325" t="s">
        <v>1147</v>
      </c>
      <c r="AD180" s="326" t="s">
        <v>1147</v>
      </c>
    </row>
    <row r="181" spans="1:39" ht="15.75" customHeight="1">
      <c r="G181" s="324" t="s">
        <v>1148</v>
      </c>
      <c r="H181" s="1"/>
      <c r="L181" s="1"/>
      <c r="W181" s="325" t="s">
        <v>1149</v>
      </c>
      <c r="AD181" s="326" t="s">
        <v>1149</v>
      </c>
    </row>
    <row r="182" spans="1:39" ht="15.75" customHeight="1">
      <c r="G182" s="324" t="s">
        <v>1150</v>
      </c>
      <c r="H182" s="1"/>
      <c r="W182" s="325" t="s">
        <v>1151</v>
      </c>
      <c r="AD182" s="326" t="s">
        <v>1151</v>
      </c>
    </row>
    <row r="183" spans="1:39" ht="15.75" customHeight="1">
      <c r="G183" s="324" t="s">
        <v>1152</v>
      </c>
      <c r="H183" s="1"/>
      <c r="W183" s="325" t="s">
        <v>1153</v>
      </c>
      <c r="AD183" s="326" t="s">
        <v>1153</v>
      </c>
    </row>
    <row r="184" spans="1:39" ht="15.75" customHeight="1">
      <c r="G184" s="324" t="s">
        <v>1154</v>
      </c>
      <c r="W184" s="325" t="s">
        <v>1155</v>
      </c>
      <c r="AD184" s="326" t="s">
        <v>1155</v>
      </c>
    </row>
    <row r="185" spans="1:39" ht="15.75" customHeight="1">
      <c r="G185" s="324" t="s">
        <v>1156</v>
      </c>
      <c r="W185" s="325" t="s">
        <v>1157</v>
      </c>
      <c r="AD185" s="326" t="s">
        <v>1157</v>
      </c>
    </row>
    <row r="186" spans="1:39" ht="15.75" customHeight="1">
      <c r="G186" s="324" t="s">
        <v>1158</v>
      </c>
      <c r="W186" s="325" t="s">
        <v>1159</v>
      </c>
      <c r="AD186" s="326" t="s">
        <v>1159</v>
      </c>
    </row>
    <row r="187" spans="1:39" ht="15.75" customHeight="1">
      <c r="G187" s="324" t="s">
        <v>1160</v>
      </c>
      <c r="W187" s="325" t="s">
        <v>1161</v>
      </c>
      <c r="AD187" s="326" t="s">
        <v>1161</v>
      </c>
    </row>
    <row r="188" spans="1:39" ht="15.75" customHeight="1">
      <c r="G188" s="324" t="s">
        <v>1162</v>
      </c>
      <c r="W188" s="325" t="s">
        <v>1163</v>
      </c>
      <c r="AD188" s="326" t="s">
        <v>1163</v>
      </c>
    </row>
    <row r="189" spans="1:39" ht="15.75" customHeight="1">
      <c r="G189" s="324" t="s">
        <v>1164</v>
      </c>
      <c r="W189" s="325" t="s">
        <v>1165</v>
      </c>
      <c r="AD189" s="326" t="s">
        <v>1165</v>
      </c>
    </row>
    <row r="190" spans="1:39" ht="15.75" customHeight="1">
      <c r="G190" s="324" t="s">
        <v>1166</v>
      </c>
      <c r="W190" s="325" t="s">
        <v>1167</v>
      </c>
      <c r="AD190" s="326" t="s">
        <v>1167</v>
      </c>
    </row>
    <row r="191" spans="1:39" ht="15.75" customHeight="1">
      <c r="G191" s="324" t="s">
        <v>1168</v>
      </c>
      <c r="W191" s="325" t="s">
        <v>1169</v>
      </c>
      <c r="AD191" s="326" t="s">
        <v>1169</v>
      </c>
    </row>
    <row r="192" spans="1:39" ht="15.75" customHeight="1">
      <c r="G192" s="324" t="s">
        <v>1170</v>
      </c>
      <c r="W192" s="325" t="s">
        <v>1171</v>
      </c>
      <c r="AD192" s="326" t="s">
        <v>1171</v>
      </c>
    </row>
    <row r="193" spans="1:39" ht="15.75" customHeight="1">
      <c r="G193" s="324" t="s">
        <v>1172</v>
      </c>
      <c r="W193" s="325" t="s">
        <v>1173</v>
      </c>
      <c r="AD193" s="326" t="s">
        <v>1173</v>
      </c>
    </row>
    <row r="194" spans="1:39" ht="15.75" customHeight="1">
      <c r="G194" s="324" t="s">
        <v>1174</v>
      </c>
      <c r="W194" s="325" t="s">
        <v>1175</v>
      </c>
      <c r="AD194" s="326" t="s">
        <v>1175</v>
      </c>
    </row>
    <row r="195" spans="1:39" ht="15.75" customHeight="1">
      <c r="A195" s="339"/>
      <c r="B195" s="339"/>
      <c r="C195" s="339"/>
      <c r="D195" s="339"/>
      <c r="E195" s="339"/>
      <c r="F195" s="339"/>
      <c r="G195" s="340" t="s">
        <v>1176</v>
      </c>
      <c r="H195" s="339"/>
      <c r="I195" s="339"/>
      <c r="J195" s="339"/>
      <c r="K195" s="339"/>
      <c r="L195" s="339"/>
      <c r="M195" s="339"/>
      <c r="N195" s="339"/>
      <c r="O195" s="339"/>
      <c r="P195" s="339"/>
      <c r="Q195" s="339"/>
      <c r="R195" s="339"/>
      <c r="S195" s="339"/>
      <c r="T195" s="339"/>
      <c r="U195" s="339"/>
      <c r="V195" s="339"/>
      <c r="W195" s="341" t="s">
        <v>1177</v>
      </c>
      <c r="X195" s="339"/>
      <c r="Y195" s="339"/>
      <c r="Z195" s="339"/>
      <c r="AA195" s="339"/>
      <c r="AB195" s="339"/>
      <c r="AC195" s="339"/>
      <c r="AD195" s="336" t="s">
        <v>1177</v>
      </c>
      <c r="AE195" s="339"/>
      <c r="AF195" s="339"/>
      <c r="AG195" s="339"/>
      <c r="AH195" s="339"/>
      <c r="AI195" s="339"/>
      <c r="AJ195" s="339"/>
      <c r="AK195" s="339"/>
      <c r="AL195" s="339"/>
      <c r="AM195" s="339"/>
    </row>
    <row r="196" spans="1:39" ht="15.75" customHeight="1">
      <c r="G196" s="324" t="s">
        <v>1178</v>
      </c>
      <c r="W196" s="325" t="s">
        <v>1179</v>
      </c>
      <c r="AD196" s="326" t="s">
        <v>1179</v>
      </c>
    </row>
    <row r="197" spans="1:39" ht="15.75" customHeight="1">
      <c r="G197" s="324" t="s">
        <v>1180</v>
      </c>
      <c r="W197" s="325" t="s">
        <v>1181</v>
      </c>
      <c r="AD197" s="326" t="s">
        <v>1181</v>
      </c>
    </row>
    <row r="198" spans="1:39" ht="15.75" customHeight="1">
      <c r="G198" s="324" t="s">
        <v>1182</v>
      </c>
      <c r="W198" s="325" t="s">
        <v>1183</v>
      </c>
      <c r="AD198" s="326" t="s">
        <v>1183</v>
      </c>
    </row>
    <row r="199" spans="1:39" ht="15.75" customHeight="1">
      <c r="G199" s="324" t="s">
        <v>1184</v>
      </c>
      <c r="W199" s="325" t="s">
        <v>1185</v>
      </c>
      <c r="AD199" s="326" t="s">
        <v>1185</v>
      </c>
    </row>
    <row r="200" spans="1:39" ht="15.75" customHeight="1">
      <c r="G200" s="324" t="s">
        <v>1186</v>
      </c>
      <c r="W200" s="325" t="s">
        <v>1187</v>
      </c>
      <c r="AD200" s="326" t="s">
        <v>1187</v>
      </c>
    </row>
    <row r="201" spans="1:39" ht="15.75" customHeight="1">
      <c r="G201" s="324" t="s">
        <v>1188</v>
      </c>
      <c r="W201" s="325" t="s">
        <v>1189</v>
      </c>
      <c r="AD201" s="326" t="s">
        <v>1189</v>
      </c>
    </row>
    <row r="202" spans="1:39" ht="15.75" customHeight="1">
      <c r="G202" s="324" t="s">
        <v>1190</v>
      </c>
      <c r="W202" s="325" t="s">
        <v>1191</v>
      </c>
      <c r="AD202" s="326" t="s">
        <v>1191</v>
      </c>
    </row>
    <row r="203" spans="1:39" ht="15.75" customHeight="1">
      <c r="G203" s="324" t="s">
        <v>1192</v>
      </c>
      <c r="W203" s="325" t="s">
        <v>1193</v>
      </c>
      <c r="AD203" s="326" t="s">
        <v>1193</v>
      </c>
    </row>
    <row r="204" spans="1:39" ht="15.75" customHeight="1">
      <c r="G204" s="324" t="s">
        <v>1194</v>
      </c>
      <c r="W204" s="325" t="s">
        <v>1195</v>
      </c>
      <c r="AD204" s="326" t="s">
        <v>1195</v>
      </c>
    </row>
    <row r="205" spans="1:39" ht="15.75" customHeight="1">
      <c r="G205" s="324" t="s">
        <v>1196</v>
      </c>
      <c r="W205" s="325" t="s">
        <v>1197</v>
      </c>
      <c r="AD205" s="326" t="s">
        <v>1197</v>
      </c>
    </row>
    <row r="206" spans="1:39" ht="15.75" customHeight="1">
      <c r="G206" s="324" t="s">
        <v>1198</v>
      </c>
      <c r="W206" s="325" t="s">
        <v>1199</v>
      </c>
      <c r="AD206" s="326" t="s">
        <v>1199</v>
      </c>
    </row>
    <row r="207" spans="1:39" ht="15.75" customHeight="1">
      <c r="G207" s="324" t="s">
        <v>1200</v>
      </c>
      <c r="W207" s="325" t="s">
        <v>1201</v>
      </c>
      <c r="AD207" s="326" t="s">
        <v>1201</v>
      </c>
    </row>
    <row r="208" spans="1:39" ht="15.75" customHeight="1">
      <c r="G208" s="324" t="s">
        <v>1202</v>
      </c>
      <c r="W208" s="325" t="s">
        <v>1203</v>
      </c>
      <c r="AD208" s="326" t="s">
        <v>1203</v>
      </c>
    </row>
    <row r="209" spans="7:30" ht="15.75" customHeight="1">
      <c r="G209" s="324" t="s">
        <v>1204</v>
      </c>
      <c r="W209" s="325" t="s">
        <v>1205</v>
      </c>
      <c r="AD209" s="326" t="s">
        <v>1205</v>
      </c>
    </row>
    <row r="210" spans="7:30" ht="15.75" customHeight="1">
      <c r="G210" s="324" t="s">
        <v>1206</v>
      </c>
      <c r="W210" s="325" t="s">
        <v>1207</v>
      </c>
      <c r="AD210" s="326" t="s">
        <v>1207</v>
      </c>
    </row>
    <row r="211" spans="7:30" ht="15.75" customHeight="1">
      <c r="G211" s="324" t="s">
        <v>1208</v>
      </c>
      <c r="W211" s="325" t="s">
        <v>1209</v>
      </c>
      <c r="AD211" s="326" t="s">
        <v>1209</v>
      </c>
    </row>
    <row r="212" spans="7:30" ht="15.75" customHeight="1">
      <c r="G212" s="324" t="s">
        <v>1210</v>
      </c>
      <c r="W212" s="325" t="s">
        <v>1211</v>
      </c>
      <c r="AD212" s="326" t="s">
        <v>1211</v>
      </c>
    </row>
    <row r="213" spans="7:30" ht="15.75" customHeight="1">
      <c r="G213" s="324" t="s">
        <v>1212</v>
      </c>
      <c r="W213" s="325" t="s">
        <v>1213</v>
      </c>
      <c r="AD213" s="326" t="s">
        <v>1213</v>
      </c>
    </row>
    <row r="214" spans="7:30" ht="15.75" customHeight="1">
      <c r="G214" s="324" t="s">
        <v>1214</v>
      </c>
      <c r="W214" s="325" t="s">
        <v>1215</v>
      </c>
      <c r="AD214" s="326" t="s">
        <v>1215</v>
      </c>
    </row>
    <row r="215" spans="7:30" ht="15.75" customHeight="1">
      <c r="G215" s="324" t="s">
        <v>1216</v>
      </c>
      <c r="W215" s="342"/>
      <c r="AD215" s="343"/>
    </row>
    <row r="216" spans="7:30" ht="15.75" customHeight="1">
      <c r="G216" s="324" t="s">
        <v>1217</v>
      </c>
      <c r="W216" s="342"/>
    </row>
    <row r="217" spans="7:30" ht="15.75" customHeight="1">
      <c r="G217" s="324" t="s">
        <v>1218</v>
      </c>
      <c r="W217" s="342"/>
    </row>
    <row r="218" spans="7:30" ht="15.75" customHeight="1">
      <c r="G218" s="324" t="s">
        <v>1219</v>
      </c>
      <c r="W218" s="342"/>
    </row>
    <row r="219" spans="7:30" ht="15.75" customHeight="1">
      <c r="G219" s="324" t="s">
        <v>1220</v>
      </c>
      <c r="W219" s="342"/>
    </row>
    <row r="220" spans="7:30" ht="15.75" customHeight="1">
      <c r="G220" s="324" t="s">
        <v>1221</v>
      </c>
      <c r="W220" s="342"/>
    </row>
    <row r="221" spans="7:30" ht="15.75" customHeight="1">
      <c r="G221" s="324" t="s">
        <v>1222</v>
      </c>
      <c r="W221" s="342"/>
    </row>
    <row r="222" spans="7:30" ht="15.75" customHeight="1">
      <c r="G222" s="324" t="s">
        <v>1223</v>
      </c>
      <c r="W222" s="342"/>
    </row>
    <row r="223" spans="7:30" ht="15.75" customHeight="1">
      <c r="G223" s="324" t="s">
        <v>1224</v>
      </c>
      <c r="W223" s="342"/>
    </row>
    <row r="224" spans="7:30" ht="15.75" customHeight="1">
      <c r="G224" s="324" t="s">
        <v>1225</v>
      </c>
      <c r="W224" s="342"/>
    </row>
    <row r="225" spans="1:39" ht="15.75" customHeight="1">
      <c r="G225" s="324" t="s">
        <v>1226</v>
      </c>
      <c r="W225" s="342"/>
    </row>
    <row r="226" spans="1:39" ht="15.75" customHeight="1">
      <c r="G226" s="324" t="s">
        <v>1227</v>
      </c>
      <c r="W226" s="342"/>
    </row>
    <row r="227" spans="1:39" ht="15.75" customHeight="1">
      <c r="G227" s="324" t="s">
        <v>1228</v>
      </c>
      <c r="W227" s="342"/>
    </row>
    <row r="228" spans="1:39" ht="15.75" customHeight="1">
      <c r="G228" s="324" t="s">
        <v>1229</v>
      </c>
      <c r="W228" s="342"/>
    </row>
    <row r="229" spans="1:39" ht="15.75" customHeight="1">
      <c r="G229" s="324" t="s">
        <v>1230</v>
      </c>
      <c r="W229" s="342"/>
    </row>
    <row r="230" spans="1:39" ht="15.75" customHeight="1">
      <c r="A230" s="339"/>
      <c r="B230" s="339"/>
      <c r="C230" s="339"/>
      <c r="D230" s="339"/>
      <c r="E230" s="339"/>
      <c r="F230" s="339"/>
      <c r="G230" s="340" t="s">
        <v>1231</v>
      </c>
      <c r="H230" s="339"/>
      <c r="I230" s="339"/>
      <c r="J230" s="339"/>
      <c r="K230" s="339"/>
      <c r="L230" s="339"/>
      <c r="M230" s="339"/>
      <c r="N230" s="339"/>
      <c r="O230" s="339"/>
      <c r="P230" s="339"/>
      <c r="Q230" s="339"/>
      <c r="R230" s="339"/>
      <c r="S230" s="339"/>
      <c r="T230" s="339"/>
      <c r="U230" s="339"/>
      <c r="V230" s="339"/>
      <c r="W230" s="344"/>
      <c r="X230" s="339"/>
      <c r="Y230" s="339"/>
      <c r="Z230" s="339"/>
      <c r="AA230" s="339"/>
      <c r="AB230" s="339"/>
      <c r="AC230" s="339"/>
      <c r="AD230" s="339"/>
      <c r="AE230" s="339"/>
      <c r="AF230" s="339"/>
      <c r="AG230" s="339"/>
      <c r="AH230" s="339"/>
      <c r="AI230" s="339"/>
      <c r="AJ230" s="339"/>
      <c r="AK230" s="339"/>
      <c r="AL230" s="339"/>
      <c r="AM230" s="339"/>
    </row>
    <row r="231" spans="1:39" ht="15.75" customHeight="1">
      <c r="G231" s="324" t="s">
        <v>1232</v>
      </c>
      <c r="W231" s="342"/>
    </row>
    <row r="232" spans="1:39" ht="15.75" customHeight="1">
      <c r="G232" s="324" t="s">
        <v>1233</v>
      </c>
      <c r="W232" s="342"/>
    </row>
    <row r="233" spans="1:39" ht="15.75" customHeight="1">
      <c r="G233" s="324" t="s">
        <v>1234</v>
      </c>
      <c r="W233" s="342"/>
    </row>
    <row r="234" spans="1:39" ht="15.75" customHeight="1">
      <c r="G234" s="324" t="s">
        <v>1235</v>
      </c>
      <c r="W234" s="342"/>
    </row>
    <row r="235" spans="1:39" ht="15.75" customHeight="1">
      <c r="G235" s="324" t="s">
        <v>1236</v>
      </c>
      <c r="W235" s="342"/>
    </row>
    <row r="236" spans="1:39" ht="15.75" customHeight="1">
      <c r="G236" s="324" t="s">
        <v>1237</v>
      </c>
      <c r="W236" s="342"/>
    </row>
    <row r="237" spans="1:39" ht="15.75" customHeight="1">
      <c r="G237" s="324" t="s">
        <v>1238</v>
      </c>
      <c r="W237" s="342"/>
    </row>
    <row r="238" spans="1:39" ht="15.75" customHeight="1">
      <c r="G238" s="324" t="s">
        <v>1239</v>
      </c>
      <c r="W238" s="342"/>
    </row>
    <row r="239" spans="1:39" ht="15.75" customHeight="1">
      <c r="G239" s="324" t="s">
        <v>1240</v>
      </c>
      <c r="W239" s="342"/>
    </row>
    <row r="240" spans="1:39" ht="15.75" customHeight="1">
      <c r="G240" s="324" t="s">
        <v>1241</v>
      </c>
      <c r="W240" s="342"/>
    </row>
    <row r="241" spans="1:39" ht="15.75" customHeight="1">
      <c r="G241" s="324" t="s">
        <v>1242</v>
      </c>
      <c r="W241" s="342"/>
    </row>
    <row r="242" spans="1:39" ht="15.75" customHeight="1">
      <c r="G242" s="324" t="s">
        <v>1243</v>
      </c>
      <c r="W242" s="342"/>
    </row>
    <row r="243" spans="1:39" ht="15.75" customHeight="1">
      <c r="G243" s="324" t="s">
        <v>1244</v>
      </c>
      <c r="W243" s="342"/>
    </row>
    <row r="244" spans="1:39" ht="15.75" customHeight="1">
      <c r="G244" s="324" t="s">
        <v>1245</v>
      </c>
      <c r="W244" s="342"/>
    </row>
    <row r="245" spans="1:39" ht="15.75" customHeight="1">
      <c r="G245" s="324" t="s">
        <v>1246</v>
      </c>
      <c r="W245" s="342"/>
    </row>
    <row r="246" spans="1:39" ht="15.75" customHeight="1">
      <c r="G246" s="324" t="s">
        <v>1247</v>
      </c>
      <c r="W246" s="342"/>
    </row>
    <row r="247" spans="1:39" ht="15.75" customHeight="1">
      <c r="G247" s="324" t="s">
        <v>1248</v>
      </c>
      <c r="W247" s="342"/>
    </row>
    <row r="248" spans="1:39" ht="15.75" customHeight="1">
      <c r="G248" s="324" t="s">
        <v>1249</v>
      </c>
      <c r="W248" s="342"/>
    </row>
    <row r="249" spans="1:39" ht="15.75" customHeight="1">
      <c r="G249" s="324" t="s">
        <v>1250</v>
      </c>
      <c r="W249" s="342"/>
    </row>
    <row r="250" spans="1:39" ht="15.75" customHeight="1">
      <c r="G250" s="324" t="s">
        <v>1251</v>
      </c>
      <c r="W250" s="342"/>
    </row>
    <row r="251" spans="1:39" ht="15.75" customHeight="1">
      <c r="G251" s="324" t="s">
        <v>1252</v>
      </c>
      <c r="W251" s="342"/>
    </row>
    <row r="252" spans="1:39" ht="15.75" customHeight="1">
      <c r="G252" s="324" t="s">
        <v>1253</v>
      </c>
      <c r="W252" s="342"/>
    </row>
    <row r="253" spans="1:39" ht="15.75" customHeight="1">
      <c r="G253" s="324" t="s">
        <v>1254</v>
      </c>
      <c r="W253" s="342"/>
    </row>
    <row r="254" spans="1:39" ht="15.75" customHeight="1">
      <c r="G254" s="324" t="s">
        <v>1255</v>
      </c>
      <c r="W254" s="342"/>
    </row>
    <row r="255" spans="1:39" ht="15.75" customHeight="1">
      <c r="G255" s="324" t="s">
        <v>1256</v>
      </c>
      <c r="W255" s="342"/>
    </row>
    <row r="256" spans="1:39" ht="15.75" customHeight="1">
      <c r="A256" s="339"/>
      <c r="B256" s="339"/>
      <c r="C256" s="339"/>
      <c r="D256" s="339"/>
      <c r="E256" s="339"/>
      <c r="F256" s="339"/>
      <c r="G256" s="340" t="s">
        <v>1257</v>
      </c>
      <c r="H256" s="339"/>
      <c r="I256" s="339"/>
      <c r="J256" s="339"/>
      <c r="K256" s="339"/>
      <c r="L256" s="339"/>
      <c r="M256" s="339"/>
      <c r="N256" s="339"/>
      <c r="O256" s="339"/>
      <c r="P256" s="339"/>
      <c r="Q256" s="339"/>
      <c r="R256" s="339"/>
      <c r="S256" s="339"/>
      <c r="T256" s="339"/>
      <c r="U256" s="339"/>
      <c r="V256" s="339"/>
      <c r="W256" s="344"/>
      <c r="X256" s="339"/>
      <c r="Y256" s="339"/>
      <c r="Z256" s="339"/>
      <c r="AA256" s="339"/>
      <c r="AB256" s="339"/>
      <c r="AC256" s="339"/>
      <c r="AD256" s="339"/>
      <c r="AE256" s="339"/>
      <c r="AF256" s="339"/>
      <c r="AG256" s="339"/>
      <c r="AH256" s="339"/>
      <c r="AI256" s="339"/>
      <c r="AJ256" s="339"/>
      <c r="AK256" s="339"/>
      <c r="AL256" s="339"/>
      <c r="AM256" s="339"/>
    </row>
    <row r="257" spans="7:23" ht="15.75" customHeight="1">
      <c r="G257" s="324" t="s">
        <v>1258</v>
      </c>
      <c r="W257" s="342"/>
    </row>
    <row r="258" spans="7:23" ht="15.75" customHeight="1">
      <c r="G258" s="324" t="s">
        <v>1259</v>
      </c>
      <c r="W258" s="342"/>
    </row>
    <row r="259" spans="7:23" ht="15.75" customHeight="1">
      <c r="G259" s="324" t="s">
        <v>1260</v>
      </c>
      <c r="W259" s="342"/>
    </row>
    <row r="260" spans="7:23" ht="15.75" customHeight="1">
      <c r="G260" s="324" t="s">
        <v>1261</v>
      </c>
      <c r="W260" s="342"/>
    </row>
    <row r="261" spans="7:23" ht="15.75" customHeight="1">
      <c r="G261" s="324" t="s">
        <v>1262</v>
      </c>
      <c r="W261" s="342"/>
    </row>
    <row r="262" spans="7:23" ht="15.75" customHeight="1">
      <c r="G262" s="324" t="s">
        <v>1263</v>
      </c>
      <c r="W262" s="342"/>
    </row>
    <row r="263" spans="7:23" ht="15.75" customHeight="1">
      <c r="G263" s="324" t="s">
        <v>1264</v>
      </c>
      <c r="W263" s="342"/>
    </row>
    <row r="264" spans="7:23" ht="15.75" customHeight="1">
      <c r="G264" s="324" t="s">
        <v>1265</v>
      </c>
      <c r="W264" s="342"/>
    </row>
    <row r="265" spans="7:23" ht="15.75" customHeight="1">
      <c r="G265" s="324" t="s">
        <v>1266</v>
      </c>
      <c r="W265" s="342"/>
    </row>
    <row r="266" spans="7:23" ht="15.75" customHeight="1">
      <c r="G266" s="324" t="s">
        <v>1267</v>
      </c>
      <c r="W266" s="342"/>
    </row>
    <row r="267" spans="7:23" ht="15.75" customHeight="1">
      <c r="G267" s="324" t="s">
        <v>1268</v>
      </c>
      <c r="W267" s="342"/>
    </row>
    <row r="268" spans="7:23" ht="15.75" customHeight="1">
      <c r="G268" s="324" t="s">
        <v>1269</v>
      </c>
      <c r="W268" s="342"/>
    </row>
    <row r="269" spans="7:23" ht="15.75" customHeight="1">
      <c r="G269" s="324" t="s">
        <v>1270</v>
      </c>
      <c r="W269" s="342"/>
    </row>
    <row r="270" spans="7:23" ht="15.75" customHeight="1">
      <c r="G270" s="324" t="s">
        <v>1271</v>
      </c>
      <c r="W270" s="342"/>
    </row>
    <row r="271" spans="7:23" ht="15.75" customHeight="1">
      <c r="G271" s="324" t="s">
        <v>1272</v>
      </c>
      <c r="W271" s="342"/>
    </row>
    <row r="272" spans="7:23" ht="15.75" customHeight="1">
      <c r="G272" s="324" t="s">
        <v>1273</v>
      </c>
      <c r="W272" s="342"/>
    </row>
    <row r="273" spans="1:39" ht="15.75" customHeight="1">
      <c r="G273" s="324" t="s">
        <v>1274</v>
      </c>
      <c r="W273" s="342"/>
    </row>
    <row r="274" spans="1:39" ht="15.75" customHeight="1">
      <c r="G274" s="324" t="s">
        <v>1275</v>
      </c>
      <c r="W274" s="342"/>
    </row>
    <row r="275" spans="1:39" ht="15.75" customHeight="1">
      <c r="G275" s="324" t="s">
        <v>1276</v>
      </c>
      <c r="W275" s="342"/>
    </row>
    <row r="276" spans="1:39" ht="15.75" customHeight="1">
      <c r="G276" s="324" t="s">
        <v>1277</v>
      </c>
      <c r="W276" s="342"/>
    </row>
    <row r="277" spans="1:39" ht="15.75" customHeight="1">
      <c r="G277" s="324" t="s">
        <v>1278</v>
      </c>
      <c r="W277" s="342"/>
    </row>
    <row r="278" spans="1:39" ht="15.75" customHeight="1">
      <c r="G278" s="324" t="s">
        <v>1279</v>
      </c>
      <c r="W278" s="342"/>
    </row>
    <row r="279" spans="1:39" ht="15.75" customHeight="1">
      <c r="G279" s="324" t="s">
        <v>1280</v>
      </c>
      <c r="W279" s="342"/>
    </row>
    <row r="280" spans="1:39" ht="15.75" customHeight="1">
      <c r="G280" s="324" t="s">
        <v>1281</v>
      </c>
      <c r="W280" s="342"/>
    </row>
    <row r="281" spans="1:39" ht="15.75" customHeight="1">
      <c r="G281" s="324" t="s">
        <v>1282</v>
      </c>
      <c r="W281" s="342"/>
    </row>
    <row r="282" spans="1:39" ht="15.75" customHeight="1">
      <c r="A282" s="339"/>
      <c r="B282" s="339"/>
      <c r="C282" s="339"/>
      <c r="D282" s="339"/>
      <c r="E282" s="339"/>
      <c r="F282" s="339"/>
      <c r="G282" s="340" t="s">
        <v>1283</v>
      </c>
      <c r="H282" s="339"/>
      <c r="I282" s="339"/>
      <c r="J282" s="339"/>
      <c r="K282" s="339"/>
      <c r="L282" s="339"/>
      <c r="M282" s="339"/>
      <c r="N282" s="339"/>
      <c r="O282" s="339"/>
      <c r="P282" s="339"/>
      <c r="Q282" s="339"/>
      <c r="R282" s="339"/>
      <c r="S282" s="339"/>
      <c r="T282" s="339"/>
      <c r="U282" s="339"/>
      <c r="V282" s="339"/>
      <c r="W282" s="344"/>
      <c r="X282" s="339"/>
      <c r="Y282" s="339"/>
      <c r="Z282" s="339"/>
      <c r="AA282" s="339"/>
      <c r="AB282" s="339"/>
      <c r="AC282" s="339"/>
      <c r="AD282" s="339"/>
      <c r="AE282" s="339"/>
      <c r="AF282" s="339"/>
      <c r="AG282" s="339"/>
      <c r="AH282" s="339"/>
      <c r="AI282" s="339"/>
      <c r="AJ282" s="339"/>
      <c r="AK282" s="339"/>
      <c r="AL282" s="339"/>
      <c r="AM282" s="339"/>
    </row>
    <row r="283" spans="1:39" ht="15.75" customHeight="1">
      <c r="G283" s="324" t="s">
        <v>1284</v>
      </c>
      <c r="W283" s="342"/>
    </row>
    <row r="284" spans="1:39" ht="15.75" customHeight="1">
      <c r="G284" s="324" t="s">
        <v>1285</v>
      </c>
      <c r="W284" s="342"/>
    </row>
    <row r="285" spans="1:39" ht="15.75" customHeight="1">
      <c r="G285" s="324" t="s">
        <v>1286</v>
      </c>
      <c r="W285" s="342"/>
    </row>
    <row r="286" spans="1:39" ht="15.75" customHeight="1">
      <c r="G286" s="324" t="s">
        <v>1287</v>
      </c>
      <c r="W286" s="342"/>
    </row>
    <row r="287" spans="1:39" ht="15.75" customHeight="1">
      <c r="G287" s="324" t="s">
        <v>1288</v>
      </c>
      <c r="W287" s="342"/>
    </row>
    <row r="288" spans="1:39" ht="15.75" customHeight="1">
      <c r="G288" s="324" t="s">
        <v>1289</v>
      </c>
      <c r="W288" s="342"/>
    </row>
    <row r="289" spans="7:23" ht="15.75" customHeight="1">
      <c r="G289" s="324" t="s">
        <v>1290</v>
      </c>
      <c r="W289" s="342"/>
    </row>
    <row r="290" spans="7:23" ht="15.75" customHeight="1">
      <c r="G290" s="324" t="s">
        <v>1291</v>
      </c>
      <c r="W290" s="342"/>
    </row>
    <row r="291" spans="7:23" ht="15.75" customHeight="1">
      <c r="G291" s="324" t="s">
        <v>1292</v>
      </c>
      <c r="W291" s="342"/>
    </row>
    <row r="292" spans="7:23" ht="15.75" customHeight="1">
      <c r="G292" s="324" t="s">
        <v>1293</v>
      </c>
      <c r="W292" s="342"/>
    </row>
    <row r="293" spans="7:23" ht="15.75" customHeight="1">
      <c r="G293" s="324" t="s">
        <v>1294</v>
      </c>
      <c r="W293" s="342"/>
    </row>
    <row r="294" spans="7:23" ht="15.75" customHeight="1">
      <c r="G294" s="324" t="s">
        <v>1295</v>
      </c>
      <c r="W294" s="342"/>
    </row>
    <row r="295" spans="7:23" ht="15.75" customHeight="1">
      <c r="G295" s="324" t="s">
        <v>1296</v>
      </c>
      <c r="W295" s="342"/>
    </row>
    <row r="296" spans="7:23" ht="15.75" customHeight="1">
      <c r="G296" s="324" t="s">
        <v>1297</v>
      </c>
      <c r="W296" s="342"/>
    </row>
    <row r="297" spans="7:23" ht="15.75" customHeight="1">
      <c r="G297" s="324" t="s">
        <v>1298</v>
      </c>
      <c r="W297" s="342"/>
    </row>
    <row r="298" spans="7:23" ht="15.75" customHeight="1">
      <c r="G298" s="324" t="s">
        <v>1299</v>
      </c>
      <c r="W298" s="342"/>
    </row>
    <row r="299" spans="7:23" ht="15.75" customHeight="1">
      <c r="G299" s="324" t="s">
        <v>1300</v>
      </c>
      <c r="W299" s="342"/>
    </row>
    <row r="300" spans="7:23" ht="15.75" customHeight="1">
      <c r="G300" s="324" t="s">
        <v>1301</v>
      </c>
      <c r="W300" s="342"/>
    </row>
    <row r="301" spans="7:23" ht="15.75" customHeight="1">
      <c r="G301" s="324" t="s">
        <v>1302</v>
      </c>
      <c r="W301" s="342"/>
    </row>
    <row r="302" spans="7:23" ht="15.75" customHeight="1">
      <c r="G302" s="324" t="s">
        <v>1303</v>
      </c>
      <c r="W302" s="342"/>
    </row>
    <row r="303" spans="7:23" ht="15.75" customHeight="1">
      <c r="G303" s="324" t="s">
        <v>1304</v>
      </c>
      <c r="W303" s="342"/>
    </row>
    <row r="304" spans="7:23" ht="15.75" customHeight="1">
      <c r="G304" s="324" t="s">
        <v>1305</v>
      </c>
      <c r="W304" s="342"/>
    </row>
    <row r="305" spans="7:23" ht="15.75" customHeight="1">
      <c r="G305" s="324" t="s">
        <v>1306</v>
      </c>
      <c r="W305" s="342"/>
    </row>
    <row r="306" spans="7:23" ht="15.75" customHeight="1">
      <c r="G306" s="324" t="s">
        <v>1307</v>
      </c>
      <c r="W306" s="342"/>
    </row>
    <row r="307" spans="7:23" ht="15.75" customHeight="1">
      <c r="G307" s="324" t="s">
        <v>1308</v>
      </c>
      <c r="W307" s="342"/>
    </row>
    <row r="308" spans="7:23" ht="15.75" customHeight="1">
      <c r="G308" s="324" t="s">
        <v>1309</v>
      </c>
      <c r="W308" s="342"/>
    </row>
    <row r="309" spans="7:23" ht="15.75" customHeight="1">
      <c r="G309" s="324" t="s">
        <v>1310</v>
      </c>
      <c r="W309" s="342"/>
    </row>
    <row r="310" spans="7:23" ht="15.75" customHeight="1">
      <c r="G310" s="324" t="s">
        <v>1311</v>
      </c>
      <c r="W310" s="342"/>
    </row>
    <row r="311" spans="7:23" ht="15.75" customHeight="1">
      <c r="G311" s="324" t="s">
        <v>1312</v>
      </c>
      <c r="W311" s="342"/>
    </row>
    <row r="312" spans="7:23" ht="15.75" customHeight="1">
      <c r="G312" s="324" t="s">
        <v>1313</v>
      </c>
      <c r="W312" s="342"/>
    </row>
    <row r="313" spans="7:23" ht="15.75" customHeight="1">
      <c r="G313" s="324" t="s">
        <v>1314</v>
      </c>
      <c r="W313" s="342"/>
    </row>
    <row r="314" spans="7:23" ht="15.75" customHeight="1">
      <c r="G314" s="324" t="s">
        <v>1315</v>
      </c>
      <c r="W314" s="342"/>
    </row>
    <row r="315" spans="7:23" ht="15.75" customHeight="1">
      <c r="G315" s="324" t="s">
        <v>1316</v>
      </c>
      <c r="W315" s="342"/>
    </row>
    <row r="316" spans="7:23" ht="15.75" customHeight="1">
      <c r="G316" s="324" t="s">
        <v>1317</v>
      </c>
      <c r="W316" s="342"/>
    </row>
    <row r="317" spans="7:23" ht="15.75" customHeight="1">
      <c r="G317" s="324" t="s">
        <v>1318</v>
      </c>
      <c r="W317" s="342"/>
    </row>
    <row r="318" spans="7:23" ht="15.75" customHeight="1">
      <c r="G318" s="324" t="s">
        <v>1319</v>
      </c>
      <c r="W318" s="342"/>
    </row>
    <row r="319" spans="7:23" ht="15.75" customHeight="1">
      <c r="G319" s="324" t="s">
        <v>1320</v>
      </c>
      <c r="W319" s="342"/>
    </row>
    <row r="320" spans="7:23" ht="15.75" customHeight="1">
      <c r="G320" s="324" t="s">
        <v>1321</v>
      </c>
      <c r="W320" s="342"/>
    </row>
    <row r="321" spans="1:39" ht="15.75" customHeight="1">
      <c r="G321" s="324" t="s">
        <v>1322</v>
      </c>
      <c r="W321" s="342"/>
    </row>
    <row r="322" spans="1:39" ht="15.75" customHeight="1">
      <c r="G322" s="324" t="s">
        <v>1323</v>
      </c>
      <c r="W322" s="342"/>
    </row>
    <row r="323" spans="1:39" ht="15.75" customHeight="1">
      <c r="A323" s="339"/>
      <c r="B323" s="339"/>
      <c r="C323" s="339"/>
      <c r="D323" s="339"/>
      <c r="E323" s="339"/>
      <c r="F323" s="339"/>
      <c r="G323" s="340" t="s">
        <v>1324</v>
      </c>
      <c r="H323" s="339"/>
      <c r="I323" s="339"/>
      <c r="J323" s="339"/>
      <c r="K323" s="339"/>
      <c r="L323" s="339"/>
      <c r="M323" s="339"/>
      <c r="N323" s="339"/>
      <c r="O323" s="339"/>
      <c r="P323" s="339"/>
      <c r="Q323" s="339"/>
      <c r="R323" s="339"/>
      <c r="S323" s="339"/>
      <c r="T323" s="339"/>
      <c r="U323" s="339"/>
      <c r="V323" s="339"/>
      <c r="W323" s="344"/>
      <c r="X323" s="339"/>
      <c r="Y323" s="339"/>
      <c r="Z323" s="339"/>
      <c r="AA323" s="339"/>
      <c r="AB323" s="339"/>
      <c r="AC323" s="339"/>
      <c r="AD323" s="339"/>
      <c r="AE323" s="339"/>
      <c r="AF323" s="339"/>
      <c r="AG323" s="339"/>
      <c r="AH323" s="339"/>
      <c r="AI323" s="339"/>
      <c r="AJ323" s="339"/>
      <c r="AK323" s="339"/>
      <c r="AL323" s="339"/>
      <c r="AM323" s="339"/>
    </row>
    <row r="324" spans="1:39" ht="15.75" customHeight="1">
      <c r="G324" s="324" t="s">
        <v>1325</v>
      </c>
      <c r="W324" s="342"/>
    </row>
    <row r="325" spans="1:39" ht="15.75" customHeight="1">
      <c r="G325" s="324" t="s">
        <v>1326</v>
      </c>
      <c r="W325" s="342"/>
    </row>
    <row r="326" spans="1:39" ht="15.75" customHeight="1">
      <c r="G326" s="324" t="s">
        <v>1327</v>
      </c>
      <c r="W326" s="342"/>
    </row>
    <row r="327" spans="1:39" ht="15.75" customHeight="1">
      <c r="G327" s="324" t="s">
        <v>1328</v>
      </c>
      <c r="W327" s="342"/>
    </row>
    <row r="328" spans="1:39" ht="15.75" customHeight="1">
      <c r="G328" s="324" t="s">
        <v>1329</v>
      </c>
      <c r="W328" s="342"/>
    </row>
    <row r="329" spans="1:39" ht="15.75" customHeight="1">
      <c r="G329" s="324" t="s">
        <v>1330</v>
      </c>
      <c r="W329" s="342"/>
    </row>
    <row r="330" spans="1:39" ht="15.75" customHeight="1">
      <c r="G330" s="324" t="s">
        <v>1331</v>
      </c>
      <c r="W330" s="342"/>
    </row>
    <row r="331" spans="1:39" ht="15.75" customHeight="1">
      <c r="G331" s="324" t="s">
        <v>1332</v>
      </c>
      <c r="W331" s="342"/>
    </row>
    <row r="332" spans="1:39" ht="15.75" customHeight="1">
      <c r="G332" s="324" t="s">
        <v>1333</v>
      </c>
      <c r="W332" s="342"/>
    </row>
    <row r="333" spans="1:39" ht="15.75" customHeight="1">
      <c r="G333" s="324" t="s">
        <v>1334</v>
      </c>
      <c r="W333" s="342"/>
    </row>
    <row r="334" spans="1:39" ht="15.75" customHeight="1">
      <c r="G334" s="324" t="s">
        <v>1335</v>
      </c>
      <c r="W334" s="342"/>
    </row>
    <row r="335" spans="1:39" ht="15.75" customHeight="1">
      <c r="G335" s="324" t="s">
        <v>1336</v>
      </c>
      <c r="W335" s="342"/>
    </row>
    <row r="336" spans="1:39" ht="15.75" customHeight="1">
      <c r="G336" s="324" t="s">
        <v>1337</v>
      </c>
      <c r="W336" s="342"/>
    </row>
    <row r="337" spans="7:23" ht="15.75" customHeight="1">
      <c r="G337" s="324" t="s">
        <v>1338</v>
      </c>
      <c r="W337" s="342"/>
    </row>
    <row r="338" spans="7:23" ht="15.75" customHeight="1">
      <c r="G338" s="324" t="s">
        <v>1339</v>
      </c>
      <c r="W338" s="342"/>
    </row>
    <row r="339" spans="7:23" ht="15.75" customHeight="1">
      <c r="G339" s="324" t="s">
        <v>1340</v>
      </c>
      <c r="W339" s="342"/>
    </row>
    <row r="340" spans="7:23" ht="15.75" customHeight="1">
      <c r="G340" s="324" t="s">
        <v>1341</v>
      </c>
      <c r="W340" s="342"/>
    </row>
    <row r="341" spans="7:23" ht="15.75" customHeight="1">
      <c r="G341" s="324" t="s">
        <v>1342</v>
      </c>
      <c r="W341" s="342"/>
    </row>
    <row r="342" spans="7:23" ht="15.75" customHeight="1">
      <c r="G342" s="324" t="s">
        <v>1343</v>
      </c>
      <c r="W342" s="342"/>
    </row>
    <row r="343" spans="7:23" ht="15.75" customHeight="1">
      <c r="G343" s="324" t="s">
        <v>1344</v>
      </c>
      <c r="W343" s="342"/>
    </row>
    <row r="344" spans="7:23" ht="15.75" customHeight="1">
      <c r="G344" s="324" t="s">
        <v>1345</v>
      </c>
      <c r="W344" s="342"/>
    </row>
    <row r="345" spans="7:23" ht="15.75" customHeight="1">
      <c r="G345" s="324" t="s">
        <v>1346</v>
      </c>
      <c r="W345" s="342"/>
    </row>
    <row r="346" spans="7:23" ht="15.75" customHeight="1">
      <c r="G346" s="324" t="s">
        <v>1347</v>
      </c>
      <c r="W346" s="342"/>
    </row>
    <row r="347" spans="7:23" ht="15.75" customHeight="1">
      <c r="G347" s="324" t="s">
        <v>1348</v>
      </c>
      <c r="W347" s="342"/>
    </row>
    <row r="348" spans="7:23" ht="15.75" customHeight="1">
      <c r="W348" s="342"/>
    </row>
    <row r="349" spans="7:23" ht="15.75" customHeight="1">
      <c r="W349" s="342"/>
    </row>
    <row r="350" spans="7:23" ht="15.75" customHeight="1">
      <c r="W350" s="342"/>
    </row>
    <row r="351" spans="7:23" ht="15.75" customHeight="1">
      <c r="W351" s="342"/>
    </row>
    <row r="352" spans="7:23" ht="15.75" customHeight="1">
      <c r="W352" s="342"/>
    </row>
    <row r="353" spans="23:23" ht="15.75" customHeight="1">
      <c r="W353" s="342"/>
    </row>
    <row r="354" spans="23:23" ht="15.75" customHeight="1">
      <c r="W354" s="342"/>
    </row>
    <row r="355" spans="23:23" ht="15.75" customHeight="1">
      <c r="W355" s="342"/>
    </row>
    <row r="356" spans="23:23" ht="15.75" customHeight="1">
      <c r="W356" s="342"/>
    </row>
    <row r="357" spans="23:23" ht="15.75" customHeight="1">
      <c r="W357" s="342"/>
    </row>
    <row r="358" spans="23:23" ht="15.75" customHeight="1">
      <c r="W358" s="342"/>
    </row>
    <row r="359" spans="23:23" ht="15.75" customHeight="1">
      <c r="W359" s="342"/>
    </row>
    <row r="360" spans="23:23" ht="15.75" customHeight="1">
      <c r="W360" s="342"/>
    </row>
    <row r="361" spans="23:23" ht="15.75" customHeight="1">
      <c r="W361" s="342"/>
    </row>
    <row r="362" spans="23:23" ht="15.75" customHeight="1">
      <c r="W362" s="342"/>
    </row>
    <row r="363" spans="23:23" ht="15.75" customHeight="1">
      <c r="W363" s="342"/>
    </row>
    <row r="364" spans="23:23" ht="15.75" customHeight="1">
      <c r="W364" s="342"/>
    </row>
    <row r="365" spans="23:23" ht="15.75" customHeight="1">
      <c r="W365" s="342"/>
    </row>
    <row r="366" spans="23:23" ht="15.75" customHeight="1">
      <c r="W366" s="342"/>
    </row>
    <row r="367" spans="23:23" ht="15.75" customHeight="1">
      <c r="W367" s="342"/>
    </row>
    <row r="368" spans="23:23" ht="15.75" customHeight="1">
      <c r="W368" s="342"/>
    </row>
    <row r="369" spans="23:23" ht="15.75" customHeight="1">
      <c r="W369" s="342"/>
    </row>
    <row r="370" spans="23:23" ht="15.75" customHeight="1">
      <c r="W370" s="342"/>
    </row>
    <row r="371" spans="23:23" ht="15.75" customHeight="1">
      <c r="W371" s="342"/>
    </row>
    <row r="372" spans="23:23" ht="15.75" customHeight="1">
      <c r="W372" s="342"/>
    </row>
    <row r="373" spans="23:23" ht="15.75" customHeight="1">
      <c r="W373" s="342"/>
    </row>
    <row r="374" spans="23:23" ht="15.75" customHeight="1">
      <c r="W374" s="342"/>
    </row>
    <row r="375" spans="23:23" ht="15.75" customHeight="1">
      <c r="W375" s="342"/>
    </row>
    <row r="376" spans="23:23" ht="15.75" customHeight="1">
      <c r="W376" s="342"/>
    </row>
    <row r="377" spans="23:23" ht="15.75" customHeight="1">
      <c r="W377" s="342"/>
    </row>
    <row r="378" spans="23:23" ht="15.75" customHeight="1">
      <c r="W378" s="342"/>
    </row>
    <row r="379" spans="23:23" ht="15.75" customHeight="1">
      <c r="W379" s="342"/>
    </row>
    <row r="380" spans="23:23" ht="15.75" customHeight="1">
      <c r="W380" s="342"/>
    </row>
    <row r="381" spans="23:23" ht="15.75" customHeight="1">
      <c r="W381" s="342"/>
    </row>
    <row r="382" spans="23:23" ht="15.75" customHeight="1">
      <c r="W382" s="342"/>
    </row>
    <row r="383" spans="23:23" ht="15.75" customHeight="1">
      <c r="W383" s="342"/>
    </row>
    <row r="384" spans="23:23" ht="15.75" customHeight="1">
      <c r="W384" s="342"/>
    </row>
    <row r="385" spans="23:23" ht="15.75" customHeight="1">
      <c r="W385" s="342"/>
    </row>
    <row r="386" spans="23:23" ht="15.75" customHeight="1">
      <c r="W386" s="342"/>
    </row>
    <row r="387" spans="23:23" ht="15.75" customHeight="1">
      <c r="W387" s="342"/>
    </row>
    <row r="388" spans="23:23" ht="15.75" customHeight="1">
      <c r="W388" s="342"/>
    </row>
    <row r="389" spans="23:23" ht="15.75" customHeight="1">
      <c r="W389" s="342"/>
    </row>
    <row r="390" spans="23:23" ht="15.75" customHeight="1">
      <c r="W390" s="342"/>
    </row>
    <row r="391" spans="23:23" ht="15.75" customHeight="1">
      <c r="W391" s="342"/>
    </row>
    <row r="392" spans="23:23" ht="15.75" customHeight="1">
      <c r="W392" s="342"/>
    </row>
    <row r="393" spans="23:23" ht="15.75" customHeight="1">
      <c r="W393" s="342"/>
    </row>
    <row r="394" spans="23:23" ht="15.75" customHeight="1">
      <c r="W394" s="342"/>
    </row>
    <row r="395" spans="23:23" ht="15.75" customHeight="1">
      <c r="W395" s="342"/>
    </row>
    <row r="396" spans="23:23" ht="15.75" customHeight="1">
      <c r="W396" s="342"/>
    </row>
    <row r="397" spans="23:23" ht="15.75" customHeight="1">
      <c r="W397" s="342"/>
    </row>
    <row r="398" spans="23:23" ht="15.75" customHeight="1">
      <c r="W398" s="342"/>
    </row>
    <row r="399" spans="23:23" ht="15.75" customHeight="1">
      <c r="W399" s="342"/>
    </row>
    <row r="400" spans="23:23" ht="15.75" customHeight="1">
      <c r="W400" s="342"/>
    </row>
    <row r="401" spans="23:23" ht="15.75" customHeight="1">
      <c r="W401" s="342"/>
    </row>
    <row r="402" spans="23:23" ht="15.75" customHeight="1">
      <c r="W402" s="342"/>
    </row>
    <row r="403" spans="23:23" ht="15.75" customHeight="1">
      <c r="W403" s="342"/>
    </row>
    <row r="404" spans="23:23" ht="15.75" customHeight="1">
      <c r="W404" s="342"/>
    </row>
    <row r="405" spans="23:23" ht="15.75" customHeight="1">
      <c r="W405" s="342"/>
    </row>
    <row r="406" spans="23:23" ht="15.75" customHeight="1">
      <c r="W406" s="342"/>
    </row>
    <row r="407" spans="23:23" ht="15.75" customHeight="1">
      <c r="W407" s="342"/>
    </row>
    <row r="408" spans="23:23" ht="15.75" customHeight="1">
      <c r="W408" s="342"/>
    </row>
    <row r="409" spans="23:23" ht="15.75" customHeight="1">
      <c r="W409" s="342"/>
    </row>
    <row r="410" spans="23:23" ht="15.75" customHeight="1">
      <c r="W410" s="342"/>
    </row>
    <row r="411" spans="23:23" ht="15.75" customHeight="1">
      <c r="W411" s="342"/>
    </row>
    <row r="412" spans="23:23" ht="15.75" customHeight="1">
      <c r="W412" s="342"/>
    </row>
    <row r="413" spans="23:23" ht="15.75" customHeight="1">
      <c r="W413" s="342"/>
    </row>
    <row r="414" spans="23:23" ht="15.75" customHeight="1">
      <c r="W414" s="342"/>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06"/>
  <sheetViews>
    <sheetView showGridLines="0" tabSelected="1" topLeftCell="A12" workbookViewId="0">
      <selection activeCell="D17" sqref="D17"/>
    </sheetView>
  </sheetViews>
  <sheetFormatPr defaultColWidth="14.44140625" defaultRowHeight="15" customHeight="1"/>
  <cols>
    <col min="1" max="1" width="5.5546875" customWidth="1"/>
    <col min="2" max="2" width="60.5546875" customWidth="1"/>
    <col min="3" max="3" width="2.88671875" customWidth="1"/>
    <col min="4" max="4" width="43.44140625" customWidth="1"/>
    <col min="5" max="5" width="38.5546875" customWidth="1"/>
    <col min="6" max="6" width="2.88671875" customWidth="1"/>
    <col min="7" max="7" width="32.109375" customWidth="1"/>
    <col min="8" max="8" width="15.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7" t="s">
        <v>17</v>
      </c>
      <c r="C3" s="420"/>
      <c r="D3" s="421"/>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438" t="s">
        <v>18</v>
      </c>
      <c r="C6" s="439"/>
      <c r="D6" s="439"/>
      <c r="E6" s="439"/>
      <c r="F6" s="439"/>
      <c r="G6" s="479"/>
    </row>
    <row r="7" spans="1:26" ht="9" customHeight="1">
      <c r="A7" s="1"/>
      <c r="B7" s="5"/>
      <c r="C7" s="5"/>
      <c r="D7" s="6"/>
      <c r="E7" s="6"/>
      <c r="F7" s="6"/>
      <c r="G7" s="7"/>
    </row>
    <row r="8" spans="1:26" ht="9" customHeight="1">
      <c r="A8" s="1"/>
      <c r="B8" s="36"/>
      <c r="C8" s="36"/>
      <c r="D8" s="9"/>
      <c r="E8" s="9"/>
      <c r="F8" s="9"/>
      <c r="G8" s="29"/>
      <c r="H8" s="1"/>
      <c r="I8" s="1"/>
      <c r="J8" s="1"/>
      <c r="K8" s="1"/>
      <c r="L8" s="1"/>
      <c r="M8" s="1"/>
      <c r="N8" s="1"/>
      <c r="O8" s="1"/>
      <c r="P8" s="1"/>
      <c r="Q8" s="1"/>
      <c r="R8" s="1"/>
      <c r="S8" s="1"/>
      <c r="T8" s="1"/>
      <c r="U8" s="1"/>
      <c r="V8" s="1"/>
      <c r="W8" s="1"/>
      <c r="X8" s="1"/>
      <c r="Y8" s="1"/>
      <c r="Z8" s="1"/>
    </row>
    <row r="9" spans="1:26" ht="30.75" customHeight="1">
      <c r="A9" s="1"/>
      <c r="B9" s="14" t="s">
        <v>19</v>
      </c>
      <c r="C9" s="14"/>
      <c r="D9" s="459"/>
      <c r="E9" s="458"/>
      <c r="F9" s="9"/>
      <c r="G9" s="29"/>
    </row>
    <row r="10" spans="1:26" ht="18.75" customHeight="1">
      <c r="A10" s="1"/>
      <c r="B10" s="37"/>
      <c r="C10" s="37"/>
      <c r="D10" s="351"/>
      <c r="E10" s="351"/>
      <c r="F10" s="9"/>
      <c r="G10" s="29"/>
    </row>
    <row r="11" spans="1:26" ht="43.5" customHeight="1">
      <c r="A11" s="1"/>
      <c r="B11" s="14" t="s">
        <v>20</v>
      </c>
      <c r="C11" s="14"/>
      <c r="D11" s="459"/>
      <c r="E11" s="458"/>
      <c r="F11" s="9"/>
      <c r="G11" s="38" t="str">
        <f>"Zapsáno znaků: "&amp;LEN(D11)&amp;" z max. 254"</f>
        <v>Zapsáno znaků: 0 z max. 254</v>
      </c>
    </row>
    <row r="12" spans="1:26" ht="18" customHeight="1">
      <c r="A12" s="1"/>
      <c r="B12" s="14"/>
      <c r="C12" s="14"/>
      <c r="D12" s="351"/>
      <c r="E12" s="351"/>
      <c r="F12" s="9"/>
      <c r="G12" s="39"/>
    </row>
    <row r="13" spans="1:26" ht="43.5" customHeight="1">
      <c r="A13" s="1"/>
      <c r="B13" s="14" t="s">
        <v>21</v>
      </c>
      <c r="C13" s="14"/>
      <c r="D13" s="459"/>
      <c r="E13" s="458"/>
      <c r="F13" s="9"/>
      <c r="G13" s="38" t="str">
        <f>"Zapsáno znaků: "&amp;LEN(D13)&amp;" z max. 254"</f>
        <v>Zapsáno znaků: 0 z max. 254</v>
      </c>
    </row>
    <row r="14" spans="1:26" ht="14.25" customHeight="1">
      <c r="A14" s="1"/>
      <c r="B14" s="14"/>
      <c r="C14" s="14"/>
      <c r="D14" s="351"/>
      <c r="E14" s="351"/>
      <c r="F14" s="9"/>
      <c r="G14" s="39"/>
    </row>
    <row r="15" spans="1:26" ht="15.75" customHeight="1">
      <c r="A15" s="1"/>
      <c r="B15" s="14" t="s">
        <v>22</v>
      </c>
      <c r="C15" s="14"/>
      <c r="D15" s="352"/>
      <c r="E15" s="353"/>
      <c r="F15" s="9"/>
      <c r="G15" s="39"/>
      <c r="H15" s="1"/>
      <c r="I15" s="1"/>
      <c r="J15" s="1"/>
      <c r="K15" s="1"/>
      <c r="L15" s="1"/>
      <c r="M15" s="1"/>
      <c r="N15" s="1"/>
      <c r="O15" s="1"/>
      <c r="P15" s="1"/>
      <c r="Q15" s="1"/>
      <c r="R15" s="1"/>
      <c r="S15" s="1"/>
      <c r="T15" s="1"/>
      <c r="U15" s="1"/>
      <c r="V15" s="1"/>
      <c r="W15" s="1"/>
      <c r="X15" s="1"/>
      <c r="Y15" s="1"/>
      <c r="Z15" s="1"/>
    </row>
    <row r="16" spans="1:26" ht="14.25" customHeight="1">
      <c r="A16" s="1"/>
      <c r="B16" s="14"/>
      <c r="C16" s="14"/>
      <c r="D16" s="351"/>
      <c r="E16" s="351"/>
      <c r="F16" s="9"/>
      <c r="G16" s="39"/>
      <c r="H16" s="1"/>
      <c r="I16" s="1"/>
      <c r="J16" s="1"/>
      <c r="K16" s="1"/>
      <c r="L16" s="1"/>
      <c r="M16" s="1"/>
      <c r="N16" s="1"/>
      <c r="O16" s="1"/>
      <c r="P16" s="1"/>
      <c r="Q16" s="1"/>
      <c r="R16" s="1"/>
      <c r="S16" s="1"/>
      <c r="T16" s="1"/>
      <c r="U16" s="1"/>
      <c r="V16" s="1"/>
      <c r="W16" s="1"/>
      <c r="X16" s="1"/>
      <c r="Y16" s="1"/>
      <c r="Z16" s="1"/>
    </row>
    <row r="17" spans="1:26" ht="15.75" customHeight="1">
      <c r="A17" s="1"/>
      <c r="B17" s="14" t="s">
        <v>23</v>
      </c>
      <c r="C17" s="14"/>
      <c r="D17" s="352"/>
      <c r="E17" s="353"/>
      <c r="F17" s="9"/>
      <c r="G17" s="39"/>
      <c r="H17" s="1"/>
      <c r="I17" s="1"/>
      <c r="J17" s="1"/>
      <c r="K17" s="1"/>
      <c r="L17" s="1"/>
      <c r="M17" s="1"/>
      <c r="N17" s="1"/>
      <c r="O17" s="1"/>
      <c r="P17" s="1"/>
      <c r="Q17" s="1"/>
      <c r="R17" s="1"/>
      <c r="S17" s="1"/>
      <c r="T17" s="1"/>
      <c r="U17" s="1"/>
      <c r="V17" s="1"/>
      <c r="W17" s="1"/>
      <c r="X17" s="1"/>
      <c r="Y17" s="1"/>
      <c r="Z17" s="1"/>
    </row>
    <row r="18" spans="1:26" ht="14.25" customHeight="1">
      <c r="A18" s="1"/>
      <c r="B18" s="14"/>
      <c r="C18" s="14"/>
      <c r="D18" s="9"/>
      <c r="E18" s="9"/>
      <c r="F18" s="9"/>
      <c r="G18" s="39"/>
      <c r="H18" s="1"/>
      <c r="I18" s="1"/>
      <c r="J18" s="1"/>
      <c r="K18" s="1"/>
      <c r="L18" s="1"/>
      <c r="M18" s="1"/>
      <c r="N18" s="1"/>
      <c r="O18" s="1"/>
      <c r="P18" s="1"/>
      <c r="Q18" s="1"/>
      <c r="R18" s="1"/>
      <c r="S18" s="1"/>
      <c r="T18" s="1"/>
      <c r="U18" s="1"/>
      <c r="V18" s="1"/>
      <c r="W18" s="1"/>
      <c r="X18" s="1"/>
      <c r="Y18" s="1"/>
      <c r="Z18" s="1"/>
    </row>
    <row r="19" spans="1:26" ht="27" customHeight="1">
      <c r="A19" s="1"/>
      <c r="B19" s="40" t="s">
        <v>24</v>
      </c>
      <c r="C19" s="14"/>
      <c r="D19" s="475" t="s">
        <v>25</v>
      </c>
      <c r="E19" s="470"/>
      <c r="F19" s="9"/>
      <c r="G19" s="39"/>
    </row>
    <row r="20" spans="1:26" ht="12" customHeight="1">
      <c r="A20" s="1"/>
      <c r="B20" s="14"/>
      <c r="C20" s="14"/>
      <c r="D20" s="9"/>
      <c r="E20" s="9"/>
      <c r="F20" s="9"/>
      <c r="G20" s="39"/>
    </row>
    <row r="21" spans="1:26" ht="15.75" customHeight="1">
      <c r="A21" s="1"/>
      <c r="B21" s="40" t="s">
        <v>26</v>
      </c>
      <c r="C21" s="40"/>
      <c r="D21" s="476" t="s">
        <v>613</v>
      </c>
      <c r="E21" s="470"/>
      <c r="F21" s="9"/>
      <c r="G21" s="9"/>
    </row>
    <row r="22" spans="1:26" ht="15.75" customHeight="1">
      <c r="A22" s="1"/>
      <c r="B22" s="29"/>
      <c r="C22" s="29"/>
      <c r="D22" s="9"/>
      <c r="E22" s="9"/>
      <c r="F22" s="9"/>
      <c r="G22" s="39"/>
    </row>
    <row r="23" spans="1:26" ht="166.5" customHeight="1">
      <c r="A23" s="1"/>
      <c r="B23" s="14" t="s">
        <v>28</v>
      </c>
      <c r="C23" s="14"/>
      <c r="D23" s="459"/>
      <c r="E23" s="458"/>
      <c r="F23" s="9"/>
      <c r="G23" s="38"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40" t="s">
        <v>29</v>
      </c>
      <c r="C25" s="14"/>
      <c r="D25" s="354" t="s">
        <v>30</v>
      </c>
      <c r="E25" s="477"/>
      <c r="F25" s="420"/>
      <c r="G25" s="421"/>
      <c r="H25" s="1"/>
      <c r="I25" s="1"/>
      <c r="J25" s="1"/>
      <c r="K25" s="1"/>
      <c r="L25" s="1"/>
      <c r="M25" s="1"/>
      <c r="N25" s="1"/>
      <c r="O25" s="1"/>
      <c r="P25" s="1"/>
      <c r="Q25" s="1"/>
      <c r="R25" s="1"/>
      <c r="S25" s="1"/>
      <c r="T25" s="1"/>
      <c r="U25" s="1"/>
      <c r="V25" s="1"/>
      <c r="W25" s="1"/>
      <c r="X25" s="1"/>
      <c r="Y25" s="1"/>
      <c r="Z25" s="1"/>
    </row>
    <row r="26" spans="1:26" ht="9" customHeight="1">
      <c r="A26" s="1"/>
      <c r="B26" s="29"/>
      <c r="C26" s="29"/>
      <c r="D26" s="9"/>
      <c r="E26" s="9"/>
      <c r="F26" s="9"/>
      <c r="G26" s="39"/>
    </row>
    <row r="27" spans="1:26" ht="15" customHeight="1">
      <c r="A27" s="1"/>
      <c r="B27" s="22"/>
      <c r="C27" s="22"/>
      <c r="D27" s="34"/>
      <c r="E27" s="34"/>
      <c r="F27" s="34"/>
      <c r="G27" s="41"/>
      <c r="H27" s="1"/>
      <c r="I27" s="1"/>
      <c r="J27" s="1"/>
      <c r="K27" s="1"/>
      <c r="L27" s="1"/>
      <c r="M27" s="1"/>
      <c r="N27" s="1"/>
      <c r="O27" s="1"/>
      <c r="P27" s="1"/>
      <c r="Q27" s="1"/>
      <c r="R27" s="1"/>
      <c r="S27" s="1"/>
      <c r="T27" s="1"/>
      <c r="U27" s="1"/>
      <c r="V27" s="1"/>
      <c r="W27" s="1"/>
      <c r="X27" s="1"/>
      <c r="Y27" s="1"/>
      <c r="Z27" s="1"/>
    </row>
    <row r="28" spans="1:26" ht="15" customHeight="1">
      <c r="A28" s="1"/>
      <c r="B28" s="42" t="s">
        <v>31</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78" t="s">
        <v>32</v>
      </c>
      <c r="C29" s="427"/>
      <c r="D29" s="428"/>
      <c r="E29" s="43"/>
      <c r="F29" s="8"/>
      <c r="G29" s="8"/>
      <c r="H29" s="1"/>
      <c r="I29" s="1"/>
      <c r="J29" s="1"/>
      <c r="K29" s="1"/>
      <c r="L29" s="1"/>
      <c r="M29" s="1"/>
      <c r="N29" s="1"/>
      <c r="O29" s="1"/>
      <c r="P29" s="1"/>
      <c r="Q29" s="1"/>
      <c r="R29" s="1"/>
      <c r="S29" s="1"/>
      <c r="T29" s="1"/>
      <c r="U29" s="1"/>
      <c r="V29" s="1"/>
      <c r="W29" s="1"/>
      <c r="X29" s="1"/>
      <c r="Y29" s="1"/>
      <c r="Z29" s="1"/>
    </row>
    <row r="30" spans="1:26" ht="15" customHeight="1">
      <c r="A30" s="1"/>
      <c r="B30" s="429"/>
      <c r="C30" s="430"/>
      <c r="D30" s="431"/>
      <c r="E30" s="43"/>
      <c r="F30" s="8"/>
      <c r="G30" s="8"/>
      <c r="H30" s="1"/>
      <c r="I30" s="1"/>
      <c r="J30" s="1"/>
      <c r="K30" s="1"/>
      <c r="L30" s="1"/>
      <c r="M30" s="1"/>
      <c r="N30" s="1"/>
      <c r="O30" s="1"/>
      <c r="P30" s="1"/>
      <c r="Q30" s="1"/>
      <c r="R30" s="1"/>
      <c r="S30" s="1"/>
      <c r="T30" s="1"/>
      <c r="U30" s="1"/>
      <c r="V30" s="1"/>
      <c r="W30" s="1"/>
      <c r="X30" s="1"/>
      <c r="Y30" s="1"/>
      <c r="Z30" s="1"/>
    </row>
    <row r="31" spans="1:26" ht="6" customHeight="1">
      <c r="A31" s="1"/>
      <c r="B31" s="43"/>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4" t="s">
        <v>33</v>
      </c>
      <c r="C32" s="8"/>
      <c r="D32" s="355"/>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3"/>
      <c r="C33" s="8"/>
      <c r="D33" s="356"/>
      <c r="E33" s="8"/>
      <c r="F33" s="8"/>
      <c r="G33" s="8"/>
      <c r="H33" s="1"/>
      <c r="I33" s="1"/>
      <c r="J33" s="1"/>
      <c r="K33" s="1"/>
      <c r="L33" s="1"/>
      <c r="M33" s="1"/>
      <c r="N33" s="1"/>
      <c r="O33" s="1"/>
      <c r="P33" s="1"/>
      <c r="Q33" s="1"/>
      <c r="R33" s="1"/>
      <c r="S33" s="1"/>
      <c r="T33" s="1"/>
      <c r="U33" s="1"/>
      <c r="V33" s="1"/>
      <c r="W33" s="1"/>
      <c r="X33" s="1"/>
      <c r="Y33" s="1"/>
      <c r="Z33" s="1"/>
    </row>
    <row r="34" spans="1:26" ht="15" customHeight="1">
      <c r="A34" s="1"/>
      <c r="B34" s="346" t="s">
        <v>34</v>
      </c>
      <c r="C34" s="8"/>
      <c r="D34" s="355"/>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4"/>
      <c r="C35" s="8"/>
      <c r="D35" s="356"/>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4" t="s">
        <v>35</v>
      </c>
      <c r="C36" s="8"/>
      <c r="D36" s="357"/>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4"/>
      <c r="C37" s="8"/>
      <c r="D37" s="356"/>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4" t="s">
        <v>36</v>
      </c>
      <c r="C38" s="8"/>
      <c r="D38" s="355"/>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30"/>
    </row>
    <row r="40" spans="1:26" ht="15.75" customHeight="1">
      <c r="A40" s="1"/>
      <c r="B40" s="10"/>
      <c r="C40" s="10"/>
      <c r="D40" s="30"/>
      <c r="E40" s="30"/>
      <c r="F40" s="30"/>
      <c r="G40" s="30"/>
      <c r="H40" s="30"/>
      <c r="I40" s="1"/>
      <c r="J40" s="1"/>
      <c r="K40" s="1"/>
      <c r="L40" s="1"/>
      <c r="M40" s="1"/>
      <c r="N40" s="1"/>
      <c r="O40" s="1"/>
      <c r="P40" s="1"/>
      <c r="Q40" s="1"/>
      <c r="R40" s="1"/>
      <c r="S40" s="1"/>
      <c r="T40" s="1"/>
      <c r="U40" s="1"/>
      <c r="V40" s="1"/>
      <c r="W40" s="1"/>
      <c r="X40" s="1"/>
      <c r="Y40" s="1"/>
      <c r="Z40" s="1"/>
    </row>
    <row r="41" spans="1:26" ht="15.75" customHeight="1">
      <c r="A41" s="1"/>
      <c r="B41" s="45" t="s">
        <v>37</v>
      </c>
      <c r="C41" s="46"/>
      <c r="D41" s="30"/>
      <c r="E41" s="30"/>
      <c r="F41" s="30"/>
      <c r="G41" s="30"/>
      <c r="H41" s="30"/>
    </row>
    <row r="42" spans="1:26" ht="15" customHeight="1">
      <c r="A42" s="1"/>
      <c r="B42" s="47" t="s">
        <v>38</v>
      </c>
      <c r="C42" s="48"/>
      <c r="D42" s="9"/>
      <c r="E42" s="9"/>
      <c r="F42" s="9"/>
      <c r="G42" s="39"/>
      <c r="H42" s="1"/>
      <c r="I42" s="1"/>
      <c r="J42" s="1"/>
      <c r="K42" s="1"/>
      <c r="L42" s="1"/>
      <c r="M42" s="1"/>
      <c r="N42" s="1"/>
      <c r="O42" s="1"/>
      <c r="P42" s="1"/>
      <c r="Q42" s="1"/>
      <c r="R42" s="1"/>
      <c r="S42" s="1"/>
      <c r="T42" s="1"/>
      <c r="U42" s="1"/>
      <c r="V42" s="1"/>
      <c r="W42" s="1"/>
      <c r="X42" s="1"/>
      <c r="Y42" s="1"/>
      <c r="Z42" s="1"/>
    </row>
    <row r="43" spans="1:26" ht="3" customHeight="1">
      <c r="A43" s="1"/>
      <c r="B43" s="47"/>
      <c r="C43" s="48"/>
      <c r="D43" s="9"/>
      <c r="E43" s="9"/>
      <c r="F43" s="9"/>
      <c r="G43" s="39"/>
      <c r="H43" s="1"/>
      <c r="I43" s="1"/>
      <c r="J43" s="1"/>
      <c r="K43" s="1"/>
      <c r="L43" s="1"/>
      <c r="M43" s="1"/>
      <c r="N43" s="1"/>
      <c r="O43" s="1"/>
      <c r="P43" s="1"/>
      <c r="Q43" s="1"/>
      <c r="R43" s="1"/>
      <c r="S43" s="1"/>
      <c r="T43" s="1"/>
      <c r="U43" s="1"/>
      <c r="V43" s="1"/>
      <c r="W43" s="1"/>
      <c r="X43" s="1"/>
      <c r="Y43" s="1"/>
      <c r="Z43" s="1"/>
    </row>
    <row r="44" spans="1:26" ht="24.75" customHeight="1">
      <c r="A44" s="1"/>
      <c r="B44" s="473" t="s">
        <v>39</v>
      </c>
      <c r="C44" s="420"/>
      <c r="D44" s="421"/>
      <c r="E44" s="49"/>
      <c r="F44" s="50"/>
      <c r="G44" s="50"/>
    </row>
    <row r="45" spans="1:26" ht="6.75" customHeight="1">
      <c r="A45" s="1"/>
      <c r="B45" s="47"/>
      <c r="C45" s="48"/>
      <c r="D45" s="9"/>
      <c r="E45" s="9"/>
      <c r="F45" s="9"/>
      <c r="G45" s="39"/>
      <c r="H45" s="1"/>
      <c r="I45" s="1"/>
      <c r="J45" s="1"/>
      <c r="K45" s="1"/>
      <c r="L45" s="1"/>
      <c r="M45" s="1"/>
      <c r="N45" s="1"/>
      <c r="O45" s="1"/>
      <c r="P45" s="1"/>
      <c r="Q45" s="1"/>
      <c r="R45" s="1"/>
      <c r="S45" s="1"/>
      <c r="T45" s="1"/>
      <c r="U45" s="1"/>
      <c r="V45" s="1"/>
      <c r="W45" s="1"/>
      <c r="X45" s="1"/>
      <c r="Y45" s="1"/>
      <c r="Z45" s="1"/>
    </row>
    <row r="46" spans="1:26" ht="15.75" customHeight="1">
      <c r="A46" s="1"/>
      <c r="B46" s="14" t="s">
        <v>40</v>
      </c>
      <c r="C46" s="14"/>
      <c r="D46" s="468" t="s">
        <v>493</v>
      </c>
      <c r="E46" s="469"/>
      <c r="F46" s="470"/>
      <c r="G46" s="49"/>
    </row>
    <row r="47" spans="1:26" ht="15.75" customHeight="1">
      <c r="A47" s="1"/>
      <c r="B47" s="14"/>
      <c r="C47" s="14"/>
      <c r="D47" s="14"/>
      <c r="E47" s="14"/>
      <c r="F47" s="39"/>
      <c r="G47" s="39"/>
      <c r="H47" s="1"/>
      <c r="I47" s="1"/>
      <c r="J47" s="1"/>
      <c r="K47" s="1"/>
      <c r="L47" s="1"/>
      <c r="M47" s="1"/>
      <c r="N47" s="1"/>
      <c r="O47" s="1"/>
      <c r="P47" s="1"/>
      <c r="Q47" s="1"/>
      <c r="R47" s="1"/>
      <c r="S47" s="1"/>
      <c r="T47" s="1"/>
      <c r="U47" s="1"/>
      <c r="V47" s="1"/>
      <c r="W47" s="1"/>
      <c r="X47" s="1"/>
      <c r="Y47" s="1"/>
      <c r="Z47" s="1"/>
    </row>
    <row r="48" spans="1:26" ht="15.75" customHeight="1">
      <c r="A48" s="1"/>
      <c r="B48" s="14" t="s">
        <v>42</v>
      </c>
      <c r="C48" s="14"/>
      <c r="D48" s="474" t="str">
        <f>IF($D$46="PO1-Konkurenceschopná ekonomika založená na znalostech","Vyberte příslušný cíl z oblasti PO1:","")</f>
        <v>Vyberte příslušný cíl z oblasti PO1:</v>
      </c>
      <c r="E48" s="471"/>
      <c r="F48" s="458"/>
      <c r="G48" s="51" t="str">
        <f>IF($D$46="PO1-Konkurenceschopná ekonomika založená na znalostech","  Nevyplněno","")</f>
        <v xml:space="preserve">  Nevyplněno</v>
      </c>
      <c r="H48" s="1"/>
      <c r="I48" s="1"/>
      <c r="J48" s="1"/>
      <c r="K48" s="1"/>
      <c r="L48" s="1"/>
      <c r="M48" s="1"/>
      <c r="N48" s="1"/>
      <c r="O48" s="1"/>
      <c r="P48" s="1"/>
      <c r="Q48" s="1"/>
      <c r="R48" s="1"/>
      <c r="S48" s="1"/>
      <c r="T48" s="1"/>
      <c r="U48" s="1"/>
      <c r="V48" s="1"/>
      <c r="W48" s="1"/>
      <c r="X48" s="1"/>
      <c r="Y48" s="1"/>
      <c r="Z48" s="1"/>
    </row>
    <row r="49" spans="1:26" ht="15.75" customHeight="1">
      <c r="A49" s="1"/>
      <c r="B49" s="14"/>
      <c r="C49" s="14"/>
      <c r="D49" s="468" t="str">
        <f>IF($D$46="PO2-Udržitelnost energetiky a materiálových zdrojů","Vyberte příslušný cíl z oblasti PO2:","")</f>
        <v/>
      </c>
      <c r="E49" s="469"/>
      <c r="F49" s="470"/>
      <c r="G49" s="52" t="str">
        <f>IF($D$46="PO2-Udržitelnost energetiky a materiálových zdrojů",IF($D$49="Vyberte příslušný cíl z oblasti PO2:","  Nevyplněno",""),"")</f>
        <v/>
      </c>
      <c r="H49" s="1"/>
      <c r="I49" s="1"/>
      <c r="J49" s="1"/>
      <c r="K49" s="1"/>
      <c r="L49" s="1"/>
      <c r="M49" s="1"/>
      <c r="N49" s="1"/>
      <c r="O49" s="1"/>
      <c r="P49" s="1"/>
      <c r="Q49" s="1"/>
      <c r="R49" s="1"/>
      <c r="S49" s="1"/>
      <c r="T49" s="1"/>
      <c r="U49" s="1"/>
      <c r="V49" s="1"/>
      <c r="W49" s="1"/>
      <c r="X49" s="1"/>
      <c r="Y49" s="1"/>
      <c r="Z49" s="1"/>
    </row>
    <row r="50" spans="1:26" ht="15.75" customHeight="1">
      <c r="A50" s="1"/>
      <c r="B50" s="14"/>
      <c r="C50" s="14"/>
      <c r="D50" s="468" t="str">
        <f>IF($D$46="PO3-Prostředí pro kvalitní život","Vyberte příslušný cíl z oblasti PO3:","")</f>
        <v/>
      </c>
      <c r="E50" s="469"/>
      <c r="F50" s="470"/>
      <c r="G50" s="52" t="str">
        <f>IF($D$46="PO3-Prostředí pro kvalitní život","  Nevyplněno","")</f>
        <v/>
      </c>
      <c r="H50" s="1"/>
      <c r="I50" s="1"/>
      <c r="J50" s="1"/>
      <c r="K50" s="1"/>
      <c r="L50" s="1"/>
      <c r="M50" s="1"/>
      <c r="N50" s="1"/>
      <c r="O50" s="1"/>
      <c r="P50" s="1"/>
      <c r="Q50" s="1"/>
      <c r="R50" s="1"/>
      <c r="S50" s="1"/>
      <c r="T50" s="1"/>
      <c r="U50" s="1"/>
      <c r="V50" s="1"/>
      <c r="W50" s="1"/>
      <c r="X50" s="1"/>
      <c r="Y50" s="1"/>
      <c r="Z50" s="1"/>
    </row>
    <row r="51" spans="1:26" ht="15.75" customHeight="1">
      <c r="A51" s="1"/>
      <c r="B51" s="14"/>
      <c r="C51" s="14"/>
      <c r="D51" s="468" t="str">
        <f>IF($D$46="PO4-Sociální a kulturní výzvy","Vyberte příslušný cíl z oblasti PO4","")</f>
        <v/>
      </c>
      <c r="E51" s="469"/>
      <c r="F51" s="470"/>
      <c r="G51" s="52" t="str">
        <f>IF($D$46="PO4-Sociální a kulturní výzvy","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68" t="str">
        <f>IF($D$46="PO5-Zdravá populace","Vyberte příslušný cíl z oblasti PO5","")</f>
        <v/>
      </c>
      <c r="E52" s="469"/>
      <c r="F52" s="470"/>
      <c r="G52" s="52" t="str">
        <f>IF($D$46="PO5-Zdravá populace","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68"/>
      <c r="E53" s="469"/>
      <c r="F53" s="470"/>
      <c r="G53" s="52" t="str">
        <f>IF($D$46="PO6-Bezpečná společnost","  Nevyplněno","")</f>
        <v/>
      </c>
      <c r="H53" s="1"/>
      <c r="I53" s="1"/>
      <c r="J53" s="1"/>
      <c r="K53" s="1"/>
      <c r="L53" s="1"/>
      <c r="M53" s="1"/>
      <c r="N53" s="1"/>
      <c r="O53" s="1"/>
      <c r="P53" s="1"/>
      <c r="Q53" s="1"/>
      <c r="R53" s="1"/>
      <c r="S53" s="1"/>
      <c r="T53" s="1"/>
      <c r="U53" s="1"/>
      <c r="V53" s="1"/>
      <c r="W53" s="1"/>
      <c r="X53" s="1"/>
      <c r="Y53" s="1"/>
      <c r="Z53" s="1"/>
    </row>
    <row r="54" spans="1:26" ht="15" customHeight="1">
      <c r="A54" s="1"/>
      <c r="B54" s="14"/>
      <c r="C54" s="14"/>
      <c r="D54" s="39"/>
      <c r="E54" s="39"/>
      <c r="F54" s="14"/>
      <c r="G54" s="39"/>
      <c r="H54" s="1"/>
      <c r="I54" s="1"/>
      <c r="J54" s="1"/>
      <c r="K54" s="1"/>
      <c r="L54" s="1"/>
      <c r="M54" s="1"/>
      <c r="N54" s="1"/>
      <c r="O54" s="1"/>
      <c r="P54" s="1"/>
      <c r="Q54" s="1"/>
      <c r="R54" s="1"/>
      <c r="S54" s="1"/>
      <c r="T54" s="1"/>
      <c r="U54" s="1"/>
      <c r="V54" s="1"/>
      <c r="W54" s="1"/>
      <c r="X54" s="1"/>
      <c r="Y54" s="1"/>
      <c r="Z54" s="1"/>
    </row>
    <row r="55" spans="1:26" ht="81" customHeight="1">
      <c r="A55" s="1"/>
      <c r="B55" s="14" t="s">
        <v>43</v>
      </c>
      <c r="C55" s="14"/>
      <c r="D55" s="459"/>
      <c r="E55" s="471"/>
      <c r="F55" s="458"/>
      <c r="G55" s="38" t="str">
        <f>"    Zapsáno znaků: "&amp;LEN(D55)&amp;" z max. 500"</f>
        <v xml:space="preserve">    Zapsáno znaků: 0 z max. 500</v>
      </c>
    </row>
    <row r="56" spans="1:26" ht="9" customHeight="1">
      <c r="A56" s="1"/>
      <c r="B56" s="8"/>
      <c r="C56" s="8"/>
      <c r="D56" s="8"/>
      <c r="E56" s="8"/>
      <c r="F56" s="8"/>
      <c r="G56" s="53"/>
    </row>
    <row r="57" spans="1:26" ht="10.5" hidden="1" customHeight="1">
      <c r="A57" s="1"/>
      <c r="B57" s="8"/>
      <c r="C57" s="8"/>
      <c r="D57" s="8"/>
      <c r="E57" s="8"/>
      <c r="F57" s="8"/>
      <c r="G57" s="53"/>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3"/>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3"/>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3"/>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3"/>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3"/>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3"/>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3"/>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3"/>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3"/>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3"/>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3"/>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3"/>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3"/>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3"/>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3"/>
      <c r="H72" s="1"/>
      <c r="I72" s="1"/>
      <c r="J72" s="1"/>
      <c r="K72" s="1"/>
      <c r="L72" s="1"/>
      <c r="M72" s="1"/>
      <c r="N72" s="1"/>
      <c r="O72" s="1"/>
      <c r="P72" s="1"/>
      <c r="Q72" s="1"/>
      <c r="R72" s="1"/>
      <c r="S72" s="1"/>
      <c r="T72" s="1"/>
      <c r="U72" s="1"/>
      <c r="V72" s="1"/>
      <c r="W72" s="1"/>
      <c r="X72" s="1"/>
      <c r="Y72" s="1"/>
      <c r="Z72" s="1"/>
    </row>
    <row r="73" spans="1:26" ht="15.75" customHeight="1">
      <c r="A73" s="1"/>
      <c r="B73" s="27"/>
      <c r="C73" s="27"/>
      <c r="D73" s="27"/>
      <c r="E73" s="27"/>
      <c r="F73" s="27"/>
      <c r="G73" s="54"/>
      <c r="H73" s="1"/>
      <c r="I73" s="1"/>
      <c r="J73" s="1"/>
      <c r="K73" s="1"/>
      <c r="L73" s="1"/>
      <c r="M73" s="1"/>
      <c r="N73" s="1"/>
      <c r="O73" s="1"/>
      <c r="P73" s="1"/>
      <c r="Q73" s="1"/>
      <c r="R73" s="1"/>
      <c r="S73" s="1"/>
      <c r="T73" s="1"/>
      <c r="U73" s="1"/>
      <c r="V73" s="1"/>
      <c r="W73" s="1"/>
      <c r="X73" s="1"/>
      <c r="Y73" s="1"/>
      <c r="Z73" s="1"/>
    </row>
    <row r="74" spans="1:26" ht="15.75" customHeight="1">
      <c r="A74" s="1"/>
      <c r="B74" s="42" t="s">
        <v>44</v>
      </c>
      <c r="C74" s="46"/>
      <c r="D74" s="10"/>
      <c r="E74" s="10"/>
      <c r="F74" s="10"/>
      <c r="G74" s="54"/>
    </row>
    <row r="75" spans="1:26" ht="15" customHeight="1">
      <c r="A75" s="1"/>
      <c r="B75" s="55" t="s">
        <v>45</v>
      </c>
      <c r="C75" s="48"/>
      <c r="D75" s="29"/>
      <c r="E75" s="29"/>
      <c r="F75" s="29"/>
      <c r="G75" s="53"/>
      <c r="H75" s="1"/>
      <c r="I75" s="1"/>
      <c r="J75" s="1"/>
      <c r="K75" s="1"/>
      <c r="L75" s="1"/>
      <c r="M75" s="1"/>
      <c r="N75" s="1"/>
      <c r="O75" s="1"/>
      <c r="P75" s="1"/>
      <c r="Q75" s="1"/>
      <c r="R75" s="1"/>
      <c r="S75" s="1"/>
      <c r="T75" s="1"/>
      <c r="U75" s="1"/>
      <c r="V75" s="1"/>
      <c r="W75" s="1"/>
      <c r="X75" s="1"/>
      <c r="Y75" s="1"/>
      <c r="Z75" s="1"/>
    </row>
    <row r="76" spans="1:26" ht="15.75" customHeight="1">
      <c r="A76" s="1"/>
      <c r="B76" s="347" t="s">
        <v>46</v>
      </c>
      <c r="C76" s="14"/>
      <c r="D76" s="472" t="s">
        <v>30</v>
      </c>
      <c r="E76" s="458"/>
      <c r="F76" s="57"/>
      <c r="G76" s="58" t="str">
        <f>IF($D$76="Vyberte možnost:","  Nevyplněno","")</f>
        <v xml:space="preserve">  Nevyplněno</v>
      </c>
    </row>
    <row r="77" spans="1:26" ht="15.75" customHeight="1">
      <c r="A77" s="1"/>
      <c r="B77" s="348"/>
      <c r="C77" s="29"/>
      <c r="D77" s="359"/>
      <c r="E77" s="359"/>
      <c r="F77" s="57"/>
      <c r="G77" s="53"/>
    </row>
    <row r="78" spans="1:26" ht="15.75" customHeight="1">
      <c r="A78" s="1"/>
      <c r="B78" s="350" t="s">
        <v>47</v>
      </c>
      <c r="C78" s="14"/>
      <c r="D78" s="466" t="s">
        <v>30</v>
      </c>
      <c r="E78" s="458"/>
      <c r="F78" s="57"/>
      <c r="G78" s="53"/>
    </row>
    <row r="79" spans="1:26" ht="15.75" customHeight="1">
      <c r="A79" s="1"/>
      <c r="B79" s="349"/>
      <c r="C79" s="29"/>
      <c r="D79" s="359"/>
      <c r="E79" s="359"/>
      <c r="F79" s="57"/>
      <c r="G79" s="53"/>
    </row>
    <row r="80" spans="1:26" ht="15.75" customHeight="1">
      <c r="A80" s="1"/>
      <c r="B80" s="347" t="s">
        <v>48</v>
      </c>
      <c r="C80" s="14"/>
      <c r="D80" s="466" t="s">
        <v>30</v>
      </c>
      <c r="E80" s="458"/>
      <c r="F80" s="57"/>
      <c r="G80" s="53"/>
    </row>
    <row r="81" spans="1:26" ht="15.75" customHeight="1">
      <c r="A81" s="1"/>
      <c r="B81" s="348" t="s">
        <v>49</v>
      </c>
      <c r="C81" s="29"/>
      <c r="D81" s="359"/>
      <c r="E81" s="359"/>
      <c r="F81" s="57"/>
      <c r="G81" s="53"/>
    </row>
    <row r="82" spans="1:26" ht="15.75" customHeight="1">
      <c r="A82" s="1"/>
      <c r="B82" s="347" t="s">
        <v>50</v>
      </c>
      <c r="C82" s="14"/>
      <c r="D82" s="466" t="s">
        <v>30</v>
      </c>
      <c r="E82" s="458"/>
      <c r="F82" s="57"/>
      <c r="G82" s="58" t="str">
        <f>IF($D$82="Vyberte možnost:","  Nevyplněno","")</f>
        <v xml:space="preserve">  Nevyplněno</v>
      </c>
    </row>
    <row r="83" spans="1:26" ht="15.75" customHeight="1">
      <c r="A83" s="1"/>
      <c r="B83" s="348" t="s">
        <v>51</v>
      </c>
      <c r="C83" s="14"/>
      <c r="D83" s="359"/>
      <c r="E83" s="359"/>
      <c r="F83" s="57"/>
      <c r="G83" s="53"/>
    </row>
    <row r="84" spans="1:26" ht="15.75" customHeight="1">
      <c r="A84" s="1"/>
      <c r="B84" s="347" t="s">
        <v>52</v>
      </c>
      <c r="C84" s="14"/>
      <c r="D84" s="466" t="s">
        <v>30</v>
      </c>
      <c r="E84" s="458"/>
      <c r="F84" s="57"/>
      <c r="G84" s="53"/>
    </row>
    <row r="85" spans="1:26" ht="15.75" customHeight="1">
      <c r="A85" s="1"/>
      <c r="B85" s="348"/>
      <c r="C85" s="14"/>
      <c r="D85" s="359"/>
      <c r="E85" s="359"/>
      <c r="F85" s="57"/>
      <c r="G85" s="53"/>
    </row>
    <row r="86" spans="1:26" ht="15.75" customHeight="1">
      <c r="A86" s="1"/>
      <c r="B86" s="347" t="s">
        <v>53</v>
      </c>
      <c r="C86" s="14"/>
      <c r="D86" s="466" t="s">
        <v>30</v>
      </c>
      <c r="E86" s="458"/>
      <c r="F86" s="57"/>
      <c r="G86" s="53"/>
    </row>
    <row r="87" spans="1:26" ht="9" customHeight="1">
      <c r="A87" s="1"/>
      <c r="B87" s="8"/>
      <c r="C87" s="8"/>
      <c r="D87" s="8"/>
      <c r="E87" s="8"/>
      <c r="F87" s="8"/>
      <c r="G87" s="53"/>
    </row>
    <row r="88" spans="1:26" ht="15" customHeight="1">
      <c r="A88" s="1"/>
      <c r="B88" s="1"/>
      <c r="C88" s="1"/>
      <c r="D88" s="1"/>
      <c r="E88" s="1"/>
      <c r="F88" s="1"/>
      <c r="G88" s="59"/>
      <c r="H88" s="1"/>
      <c r="I88" s="1"/>
      <c r="J88" s="1"/>
      <c r="K88" s="1"/>
      <c r="L88" s="1"/>
      <c r="M88" s="1"/>
      <c r="N88" s="1"/>
      <c r="O88" s="1"/>
      <c r="P88" s="1"/>
      <c r="Q88" s="1"/>
      <c r="R88" s="1"/>
      <c r="S88" s="1"/>
      <c r="T88" s="1"/>
      <c r="U88" s="1"/>
      <c r="V88" s="1"/>
      <c r="W88" s="1"/>
      <c r="X88" s="1"/>
      <c r="Y88" s="1"/>
      <c r="Z88" s="1"/>
    </row>
    <row r="89" spans="1:26" ht="15.75" customHeight="1">
      <c r="A89" s="1"/>
      <c r="B89" s="42" t="s">
        <v>54</v>
      </c>
      <c r="C89" s="60"/>
      <c r="D89" s="30"/>
      <c r="E89" s="30"/>
      <c r="F89" s="30"/>
      <c r="G89" s="61"/>
      <c r="H89" s="1"/>
      <c r="I89" s="1"/>
      <c r="J89" s="1"/>
      <c r="K89" s="1"/>
      <c r="L89" s="1"/>
      <c r="M89" s="1"/>
      <c r="N89" s="1"/>
      <c r="O89" s="1"/>
      <c r="P89" s="1"/>
      <c r="Q89" s="1"/>
      <c r="R89" s="1"/>
      <c r="S89" s="1"/>
      <c r="T89" s="1"/>
      <c r="U89" s="1"/>
      <c r="V89" s="1"/>
      <c r="W89" s="1"/>
      <c r="X89" s="1"/>
      <c r="Y89" s="1"/>
      <c r="Z89" s="1"/>
    </row>
    <row r="90" spans="1:26" ht="16.5" customHeight="1">
      <c r="A90" s="1"/>
      <c r="B90" s="55" t="s">
        <v>55</v>
      </c>
      <c r="C90" s="62"/>
      <c r="D90" s="63"/>
      <c r="E90" s="63"/>
      <c r="F90" s="63"/>
      <c r="G90" s="39"/>
      <c r="H90" s="1"/>
      <c r="I90" s="1"/>
      <c r="J90" s="1"/>
      <c r="K90" s="1"/>
      <c r="L90" s="1"/>
      <c r="M90" s="1"/>
      <c r="N90" s="1"/>
      <c r="O90" s="1"/>
      <c r="P90" s="1"/>
      <c r="Q90" s="1"/>
      <c r="R90" s="1"/>
      <c r="S90" s="1"/>
      <c r="T90" s="1"/>
      <c r="U90" s="1"/>
      <c r="V90" s="1"/>
      <c r="W90" s="1"/>
      <c r="X90" s="1"/>
      <c r="Y90" s="1"/>
      <c r="Z90" s="1"/>
    </row>
    <row r="91" spans="1:26" ht="15.75" customHeight="1">
      <c r="A91" s="1"/>
      <c r="B91" s="40" t="s">
        <v>56</v>
      </c>
      <c r="C91" s="40"/>
      <c r="D91" s="466"/>
      <c r="E91" s="458"/>
      <c r="F91" s="63"/>
      <c r="G91" s="38"/>
      <c r="H91" s="1"/>
      <c r="I91" s="1"/>
      <c r="J91" s="1"/>
      <c r="K91" s="1"/>
      <c r="L91" s="1"/>
      <c r="M91" s="1"/>
      <c r="N91" s="1"/>
      <c r="O91" s="1"/>
      <c r="P91" s="1"/>
      <c r="Q91" s="1"/>
      <c r="R91" s="1"/>
      <c r="S91" s="1"/>
      <c r="T91" s="1"/>
      <c r="U91" s="1"/>
      <c r="V91" s="1"/>
      <c r="W91" s="1"/>
      <c r="X91" s="1"/>
      <c r="Y91" s="1"/>
      <c r="Z91" s="1"/>
    </row>
    <row r="92" spans="1:26" ht="6.75" customHeight="1">
      <c r="A92" s="1"/>
      <c r="B92" s="63"/>
      <c r="C92" s="63"/>
      <c r="D92" s="351"/>
      <c r="E92" s="351"/>
      <c r="F92" s="9"/>
      <c r="G92" s="38"/>
      <c r="H92" s="1"/>
      <c r="I92" s="1"/>
      <c r="J92" s="1"/>
      <c r="K92" s="1"/>
      <c r="L92" s="1"/>
      <c r="M92" s="1"/>
      <c r="N92" s="1"/>
      <c r="O92" s="1"/>
      <c r="P92" s="1"/>
      <c r="Q92" s="1"/>
      <c r="R92" s="1"/>
      <c r="S92" s="1"/>
      <c r="T92" s="1"/>
      <c r="U92" s="1"/>
      <c r="V92" s="1"/>
      <c r="W92" s="1"/>
      <c r="X92" s="1"/>
      <c r="Y92" s="1"/>
      <c r="Z92" s="1"/>
    </row>
    <row r="93" spans="1:26" ht="15.75" customHeight="1">
      <c r="A93" s="1"/>
      <c r="B93" s="450" t="s">
        <v>57</v>
      </c>
      <c r="C93" s="9"/>
      <c r="D93" s="460"/>
      <c r="E93" s="461"/>
      <c r="F93" s="63"/>
      <c r="G93" s="467" t="str">
        <f>"Zapsáno znaků: "&amp;LEN(D93)&amp;" z max. 500"</f>
        <v>Zapsáno znaků: 0 z max. 500</v>
      </c>
      <c r="H93" s="1"/>
      <c r="I93" s="1"/>
      <c r="J93" s="1"/>
      <c r="K93" s="1"/>
      <c r="L93" s="1"/>
      <c r="M93" s="1"/>
      <c r="N93" s="1"/>
      <c r="O93" s="1"/>
      <c r="P93" s="1"/>
      <c r="Q93" s="1"/>
      <c r="R93" s="1"/>
      <c r="S93" s="1"/>
      <c r="T93" s="1"/>
      <c r="U93" s="1"/>
      <c r="V93" s="1"/>
      <c r="W93" s="1"/>
      <c r="X93" s="1"/>
      <c r="Y93" s="1"/>
      <c r="Z93" s="1"/>
    </row>
    <row r="94" spans="1:26" ht="15.75" customHeight="1">
      <c r="A94" s="1"/>
      <c r="B94" s="451"/>
      <c r="C94" s="9"/>
      <c r="D94" s="462"/>
      <c r="E94" s="463"/>
      <c r="F94" s="63"/>
      <c r="G94" s="451"/>
      <c r="H94" s="1"/>
      <c r="I94" s="1"/>
      <c r="J94" s="1"/>
      <c r="K94" s="1"/>
      <c r="L94" s="1"/>
      <c r="M94" s="1"/>
      <c r="N94" s="1"/>
      <c r="O94" s="1"/>
      <c r="P94" s="1"/>
      <c r="Q94" s="1"/>
      <c r="R94" s="1"/>
      <c r="S94" s="1"/>
      <c r="T94" s="1"/>
      <c r="U94" s="1"/>
      <c r="V94" s="1"/>
      <c r="W94" s="1"/>
      <c r="X94" s="1"/>
      <c r="Y94" s="1"/>
      <c r="Z94" s="1"/>
    </row>
    <row r="95" spans="1:26" ht="42" customHeight="1">
      <c r="A95" s="1"/>
      <c r="B95" s="452"/>
      <c r="C95" s="9"/>
      <c r="D95" s="464"/>
      <c r="E95" s="465"/>
      <c r="F95" s="63"/>
      <c r="G95" s="452"/>
      <c r="H95" s="1"/>
      <c r="I95" s="1"/>
      <c r="J95" s="1"/>
      <c r="K95" s="1"/>
      <c r="L95" s="1"/>
      <c r="M95" s="1"/>
      <c r="N95" s="1"/>
      <c r="O95" s="1"/>
      <c r="P95" s="1"/>
      <c r="Q95" s="1"/>
      <c r="R95" s="1"/>
      <c r="S95" s="1"/>
      <c r="T95" s="1"/>
      <c r="U95" s="1"/>
      <c r="V95" s="1"/>
      <c r="W95" s="1"/>
      <c r="X95" s="1"/>
      <c r="Y95" s="1"/>
      <c r="Z95" s="1"/>
    </row>
    <row r="96" spans="1:26" ht="9" customHeight="1">
      <c r="A96" s="1"/>
      <c r="B96" s="55"/>
      <c r="C96" s="8"/>
      <c r="D96" s="8"/>
      <c r="E96" s="8"/>
      <c r="F96" s="8"/>
      <c r="G96" s="64"/>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c r="A98" s="1"/>
      <c r="B98" s="42" t="s">
        <v>58</v>
      </c>
      <c r="C98" s="1"/>
      <c r="D98" s="1"/>
      <c r="E98" s="65"/>
      <c r="F98" s="65"/>
      <c r="G98" s="1"/>
    </row>
    <row r="99" spans="1:26" ht="15" customHeight="1">
      <c r="A99" s="1"/>
      <c r="B99" s="66" t="s">
        <v>59</v>
      </c>
      <c r="C99" s="8"/>
      <c r="D99" s="8"/>
      <c r="E99" s="8"/>
      <c r="F99" s="8"/>
      <c r="G99" s="8"/>
      <c r="H99" s="1"/>
      <c r="I99" s="1"/>
      <c r="J99" s="1"/>
      <c r="K99" s="1"/>
      <c r="L99" s="1"/>
      <c r="M99" s="1"/>
      <c r="N99" s="1"/>
      <c r="O99" s="1"/>
      <c r="P99" s="1"/>
      <c r="Q99" s="1"/>
      <c r="R99" s="1"/>
      <c r="S99" s="1"/>
      <c r="T99" s="1"/>
      <c r="U99" s="1"/>
      <c r="V99" s="1"/>
      <c r="W99" s="1"/>
      <c r="X99" s="1"/>
      <c r="Y99" s="1"/>
      <c r="Z99" s="1"/>
    </row>
    <row r="100" spans="1:26" ht="15" customHeight="1">
      <c r="A100" s="1"/>
      <c r="B100" s="66" t="s">
        <v>60</v>
      </c>
      <c r="C100" s="8"/>
      <c r="D100" s="8"/>
      <c r="E100" s="8"/>
      <c r="F100" s="8"/>
      <c r="G100" s="8"/>
      <c r="H100" s="1"/>
      <c r="I100" s="1"/>
      <c r="J100" s="1"/>
      <c r="K100" s="1"/>
      <c r="L100" s="1"/>
      <c r="M100" s="1"/>
      <c r="N100" s="1"/>
      <c r="O100" s="1"/>
      <c r="P100" s="1"/>
      <c r="Q100" s="1"/>
      <c r="R100" s="1"/>
      <c r="S100" s="1"/>
      <c r="T100" s="1"/>
      <c r="U100" s="1"/>
      <c r="V100" s="1"/>
      <c r="W100" s="1"/>
      <c r="X100" s="1"/>
      <c r="Y100" s="1"/>
      <c r="Z100" s="1"/>
    </row>
    <row r="101" spans="1:26" ht="7.5" customHeight="1">
      <c r="A101" s="1"/>
      <c r="B101" s="66"/>
      <c r="C101" s="8"/>
      <c r="D101" s="8"/>
      <c r="E101" s="8"/>
      <c r="F101" s="8"/>
      <c r="G101" s="8"/>
      <c r="H101" s="1"/>
      <c r="I101" s="1"/>
      <c r="J101" s="1"/>
      <c r="K101" s="1"/>
      <c r="L101" s="1"/>
      <c r="M101" s="1"/>
      <c r="N101" s="1"/>
      <c r="O101" s="1"/>
      <c r="P101" s="1"/>
      <c r="Q101" s="1"/>
      <c r="R101" s="1"/>
      <c r="S101" s="1"/>
      <c r="T101" s="1"/>
      <c r="U101" s="1"/>
      <c r="V101" s="1"/>
      <c r="W101" s="1"/>
      <c r="X101" s="1"/>
      <c r="Y101" s="1"/>
      <c r="Z101" s="1"/>
    </row>
    <row r="102" spans="1:26" ht="15" customHeight="1">
      <c r="A102" s="1"/>
      <c r="B102" s="453" t="s">
        <v>61</v>
      </c>
      <c r="C102" s="427"/>
      <c r="D102" s="428"/>
      <c r="E102" s="8"/>
      <c r="F102" s="8"/>
      <c r="G102" s="8"/>
      <c r="H102" s="1"/>
      <c r="I102" s="1"/>
      <c r="J102" s="1"/>
      <c r="K102" s="1"/>
      <c r="L102" s="1"/>
      <c r="M102" s="1"/>
      <c r="N102" s="1"/>
      <c r="O102" s="1"/>
      <c r="P102" s="1"/>
      <c r="Q102" s="1"/>
      <c r="R102" s="1"/>
      <c r="S102" s="1"/>
      <c r="T102" s="1"/>
      <c r="U102" s="1"/>
      <c r="V102" s="1"/>
      <c r="W102" s="1"/>
      <c r="X102" s="1"/>
      <c r="Y102" s="1"/>
      <c r="Z102" s="1"/>
    </row>
    <row r="103" spans="1:26" ht="183.75" customHeight="1">
      <c r="A103" s="1"/>
      <c r="B103" s="454"/>
      <c r="C103" s="455"/>
      <c r="D103" s="456"/>
      <c r="E103" s="8"/>
      <c r="F103" s="8"/>
      <c r="G103" s="8"/>
      <c r="H103" s="1"/>
      <c r="I103" s="1"/>
      <c r="J103" s="1"/>
      <c r="K103" s="1"/>
      <c r="L103" s="1"/>
      <c r="M103" s="1"/>
      <c r="N103" s="1"/>
      <c r="O103" s="1"/>
      <c r="P103" s="1"/>
      <c r="Q103" s="1"/>
      <c r="R103" s="1"/>
      <c r="S103" s="1"/>
      <c r="T103" s="1"/>
      <c r="U103" s="1"/>
      <c r="V103" s="1"/>
      <c r="W103" s="1"/>
      <c r="X103" s="1"/>
      <c r="Y103" s="1"/>
      <c r="Z103" s="1"/>
    </row>
    <row r="104" spans="1:26" ht="11.25" customHeight="1">
      <c r="A104" s="1"/>
      <c r="B104" s="429"/>
      <c r="C104" s="430"/>
      <c r="D104" s="431"/>
      <c r="E104" s="8"/>
      <c r="F104" s="8"/>
      <c r="G104" s="8"/>
      <c r="H104" s="1"/>
      <c r="I104" s="1"/>
      <c r="J104" s="1"/>
      <c r="K104" s="1"/>
      <c r="L104" s="1"/>
      <c r="M104" s="1"/>
      <c r="N104" s="1"/>
      <c r="O104" s="1"/>
      <c r="P104" s="1"/>
      <c r="Q104" s="1"/>
      <c r="R104" s="1"/>
      <c r="S104" s="1"/>
      <c r="T104" s="1"/>
      <c r="U104" s="1"/>
      <c r="V104" s="1"/>
      <c r="W104" s="1"/>
      <c r="X104" s="1"/>
      <c r="Y104" s="1"/>
      <c r="Z104" s="1"/>
    </row>
    <row r="105" spans="1:26" ht="15.75" customHeight="1">
      <c r="A105" s="1"/>
      <c r="B105" s="44" t="s">
        <v>62</v>
      </c>
      <c r="C105" s="49"/>
      <c r="D105" s="360" t="s">
        <v>30</v>
      </c>
      <c r="E105" s="356"/>
      <c r="F105" s="8"/>
      <c r="G105" s="8"/>
      <c r="H105" s="1"/>
      <c r="I105" s="1"/>
      <c r="J105" s="1"/>
      <c r="K105" s="1"/>
      <c r="L105" s="1"/>
      <c r="M105" s="1"/>
      <c r="N105" s="1"/>
      <c r="O105" s="1"/>
      <c r="P105" s="1"/>
      <c r="Q105" s="1"/>
      <c r="R105" s="1"/>
      <c r="S105" s="1"/>
      <c r="T105" s="1"/>
      <c r="U105" s="1"/>
      <c r="V105" s="1"/>
      <c r="W105" s="1"/>
      <c r="X105" s="1"/>
      <c r="Y105" s="1"/>
      <c r="Z105" s="1"/>
    </row>
    <row r="106" spans="1:26" ht="15" customHeight="1">
      <c r="A106" s="1"/>
      <c r="B106" s="67"/>
      <c r="C106" s="49"/>
      <c r="D106" s="361"/>
      <c r="E106" s="356"/>
      <c r="F106" s="8"/>
      <c r="G106" s="8"/>
      <c r="H106" s="1"/>
      <c r="I106" s="1"/>
      <c r="J106" s="1"/>
      <c r="K106" s="1"/>
      <c r="L106" s="1"/>
      <c r="M106" s="1"/>
      <c r="N106" s="1"/>
      <c r="O106" s="1"/>
      <c r="P106" s="1"/>
      <c r="Q106" s="1"/>
      <c r="R106" s="1"/>
      <c r="S106" s="1"/>
      <c r="T106" s="1"/>
      <c r="U106" s="1"/>
      <c r="V106" s="1"/>
      <c r="W106" s="1"/>
      <c r="X106" s="1"/>
      <c r="Y106" s="1"/>
      <c r="Z106" s="1"/>
    </row>
    <row r="107" spans="1:26" ht="15.75" customHeight="1">
      <c r="A107" s="1"/>
      <c r="B107" s="68" t="s">
        <v>63</v>
      </c>
      <c r="C107" s="8"/>
      <c r="D107" s="457"/>
      <c r="E107" s="458"/>
      <c r="F107" s="57"/>
      <c r="G107" s="8"/>
    </row>
    <row r="108" spans="1:26" ht="3" customHeight="1">
      <c r="A108" s="1"/>
      <c r="B108" s="68"/>
      <c r="C108" s="8"/>
      <c r="D108" s="362"/>
      <c r="E108" s="362"/>
      <c r="F108" s="57"/>
      <c r="G108" s="8"/>
      <c r="H108" s="1"/>
      <c r="I108" s="1"/>
      <c r="J108" s="1"/>
      <c r="K108" s="1"/>
      <c r="L108" s="1"/>
      <c r="M108" s="1"/>
      <c r="N108" s="1"/>
      <c r="O108" s="1"/>
      <c r="P108" s="1"/>
      <c r="Q108" s="1"/>
      <c r="R108" s="1"/>
      <c r="S108" s="1"/>
      <c r="T108" s="1"/>
      <c r="U108" s="1"/>
      <c r="V108" s="1"/>
      <c r="W108" s="1"/>
      <c r="X108" s="1"/>
      <c r="Y108" s="1"/>
      <c r="Z108" s="1"/>
    </row>
    <row r="109" spans="1:26" ht="46.5" customHeight="1">
      <c r="A109" s="1"/>
      <c r="B109" s="69" t="s">
        <v>64</v>
      </c>
      <c r="C109" s="8"/>
      <c r="D109" s="459"/>
      <c r="E109" s="458"/>
      <c r="F109" s="57"/>
      <c r="G109" s="8"/>
      <c r="H109" s="1"/>
      <c r="I109" s="1"/>
      <c r="J109" s="1"/>
      <c r="K109" s="1"/>
      <c r="L109" s="1"/>
      <c r="M109" s="1"/>
      <c r="N109" s="1"/>
      <c r="O109" s="1"/>
      <c r="P109" s="1"/>
      <c r="Q109" s="1"/>
      <c r="R109" s="1"/>
      <c r="S109" s="1"/>
      <c r="T109" s="1"/>
      <c r="U109" s="1"/>
      <c r="V109" s="1"/>
      <c r="W109" s="1"/>
      <c r="X109" s="1"/>
      <c r="Y109" s="1"/>
      <c r="Z109" s="1"/>
    </row>
    <row r="110" spans="1:26" ht="15" customHeight="1">
      <c r="A110" s="1"/>
      <c r="B110" s="68"/>
      <c r="C110" s="68"/>
      <c r="D110" s="362"/>
      <c r="E110" s="362"/>
      <c r="F110" s="68"/>
      <c r="G110" s="68"/>
      <c r="H110" s="1"/>
      <c r="I110" s="1"/>
      <c r="J110" s="1"/>
      <c r="K110" s="1"/>
      <c r="L110" s="1"/>
      <c r="M110" s="1"/>
      <c r="N110" s="1"/>
      <c r="O110" s="1"/>
      <c r="P110" s="1"/>
      <c r="Q110" s="1"/>
      <c r="R110" s="1"/>
      <c r="S110" s="1"/>
      <c r="T110" s="1"/>
      <c r="U110" s="1"/>
      <c r="V110" s="1"/>
      <c r="W110" s="1"/>
      <c r="X110" s="1"/>
      <c r="Y110" s="1"/>
      <c r="Z110" s="1"/>
    </row>
    <row r="111" spans="1:26" ht="15.75" customHeight="1">
      <c r="A111" s="1"/>
      <c r="B111" s="68" t="s">
        <v>63</v>
      </c>
      <c r="C111" s="8"/>
      <c r="D111" s="457"/>
      <c r="E111" s="458"/>
      <c r="F111" s="57"/>
      <c r="G111" s="8"/>
    </row>
    <row r="112" spans="1:26" ht="3" customHeight="1">
      <c r="A112" s="1"/>
      <c r="B112" s="68"/>
      <c r="C112" s="8"/>
      <c r="D112" s="362"/>
      <c r="E112" s="362"/>
      <c r="F112" s="68"/>
      <c r="G112" s="8"/>
      <c r="H112" s="1"/>
      <c r="I112" s="1"/>
      <c r="J112" s="1"/>
      <c r="K112" s="1"/>
      <c r="L112" s="1"/>
      <c r="M112" s="1"/>
      <c r="N112" s="1"/>
      <c r="O112" s="1"/>
      <c r="P112" s="1"/>
      <c r="Q112" s="1"/>
      <c r="R112" s="1"/>
      <c r="S112" s="1"/>
      <c r="T112" s="1"/>
      <c r="U112" s="1"/>
      <c r="V112" s="1"/>
      <c r="W112" s="1"/>
      <c r="X112" s="1"/>
      <c r="Y112" s="1"/>
      <c r="Z112" s="1"/>
    </row>
    <row r="113" spans="1:26" ht="46.5" customHeight="1">
      <c r="A113" s="1"/>
      <c r="B113" s="69" t="s">
        <v>64</v>
      </c>
      <c r="C113" s="8"/>
      <c r="D113" s="459"/>
      <c r="E113" s="458"/>
      <c r="F113" s="68"/>
      <c r="G113" s="8"/>
      <c r="H113" s="1"/>
      <c r="I113" s="1"/>
      <c r="J113" s="1"/>
      <c r="K113" s="1"/>
      <c r="L113" s="1"/>
      <c r="M113" s="1"/>
      <c r="N113" s="1"/>
      <c r="O113" s="1"/>
      <c r="P113" s="1"/>
      <c r="Q113" s="1"/>
      <c r="R113" s="1"/>
      <c r="S113" s="1"/>
      <c r="T113" s="1"/>
      <c r="U113" s="1"/>
      <c r="V113" s="1"/>
      <c r="W113" s="1"/>
      <c r="X113" s="1"/>
      <c r="Y113" s="1"/>
      <c r="Z113" s="1"/>
    </row>
    <row r="114" spans="1:26" ht="15" customHeight="1">
      <c r="A114" s="1"/>
      <c r="B114" s="68"/>
      <c r="C114" s="8"/>
      <c r="D114" s="362"/>
      <c r="E114" s="362"/>
      <c r="F114" s="68"/>
      <c r="G114" s="8"/>
      <c r="H114" s="1"/>
      <c r="I114" s="1"/>
      <c r="J114" s="1"/>
      <c r="K114" s="1"/>
      <c r="L114" s="1"/>
      <c r="M114" s="1"/>
      <c r="N114" s="1"/>
      <c r="O114" s="1"/>
      <c r="P114" s="1"/>
      <c r="Q114" s="1"/>
      <c r="R114" s="1"/>
      <c r="S114" s="1"/>
      <c r="T114" s="1"/>
      <c r="U114" s="1"/>
      <c r="V114" s="1"/>
      <c r="W114" s="1"/>
      <c r="X114" s="1"/>
      <c r="Y114" s="1"/>
      <c r="Z114" s="1"/>
    </row>
    <row r="115" spans="1:26" ht="15.75" customHeight="1">
      <c r="A115" s="1"/>
      <c r="B115" s="68" t="s">
        <v>63</v>
      </c>
      <c r="C115" s="8"/>
      <c r="D115" s="457"/>
      <c r="E115" s="458"/>
      <c r="F115" s="57"/>
      <c r="G115" s="8"/>
    </row>
    <row r="116" spans="1:26" ht="3" customHeight="1">
      <c r="A116" s="1"/>
      <c r="B116" s="68"/>
      <c r="C116" s="8"/>
      <c r="D116" s="362"/>
      <c r="E116" s="362"/>
      <c r="F116" s="68"/>
      <c r="G116" s="68"/>
      <c r="H116" s="1"/>
      <c r="I116" s="1"/>
      <c r="J116" s="1"/>
      <c r="K116" s="1"/>
      <c r="L116" s="1"/>
      <c r="M116" s="1"/>
      <c r="N116" s="1"/>
      <c r="O116" s="1"/>
      <c r="P116" s="1"/>
      <c r="Q116" s="1"/>
      <c r="R116" s="1"/>
      <c r="S116" s="1"/>
      <c r="T116" s="1"/>
      <c r="U116" s="1"/>
      <c r="V116" s="1"/>
      <c r="W116" s="1"/>
      <c r="X116" s="1"/>
      <c r="Y116" s="1"/>
      <c r="Z116" s="1"/>
    </row>
    <row r="117" spans="1:26" ht="46.5" customHeight="1">
      <c r="A117" s="1"/>
      <c r="B117" s="69" t="s">
        <v>64</v>
      </c>
      <c r="C117" s="8"/>
      <c r="D117" s="459"/>
      <c r="E117" s="458"/>
      <c r="F117" s="57"/>
      <c r="G117" s="8"/>
      <c r="H117" s="1"/>
      <c r="I117" s="1"/>
      <c r="J117" s="1"/>
      <c r="K117" s="1"/>
      <c r="L117" s="1"/>
      <c r="M117" s="1"/>
      <c r="N117" s="1"/>
      <c r="O117" s="1"/>
      <c r="P117" s="1"/>
      <c r="Q117" s="1"/>
      <c r="R117" s="1"/>
      <c r="S117" s="1"/>
      <c r="T117" s="1"/>
      <c r="U117" s="1"/>
      <c r="V117" s="1"/>
      <c r="W117" s="1"/>
      <c r="X117" s="1"/>
      <c r="Y117" s="1"/>
      <c r="Z117" s="1"/>
    </row>
    <row r="118" spans="1:26" ht="9" customHeight="1">
      <c r="A118" s="1"/>
      <c r="B118" s="8"/>
      <c r="C118" s="8"/>
      <c r="D118" s="8"/>
      <c r="E118" s="8"/>
      <c r="F118" s="8"/>
      <c r="G118" s="8"/>
    </row>
    <row r="119" spans="1:26" ht="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 customHeight="1">
      <c r="A120" s="27"/>
      <c r="B120" s="42" t="s">
        <v>65</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 customHeight="1">
      <c r="A121" s="27"/>
      <c r="B121" s="453" t="s">
        <v>66</v>
      </c>
      <c r="C121" s="427"/>
      <c r="D121" s="427"/>
      <c r="E121" s="427"/>
      <c r="F121" s="427"/>
      <c r="G121" s="428"/>
      <c r="H121" s="27"/>
      <c r="I121" s="27"/>
      <c r="J121" s="27"/>
      <c r="K121" s="27"/>
      <c r="L121" s="27"/>
      <c r="M121" s="27"/>
      <c r="N121" s="27"/>
      <c r="O121" s="27"/>
      <c r="P121" s="27"/>
      <c r="Q121" s="27"/>
      <c r="R121" s="27"/>
      <c r="S121" s="27"/>
      <c r="T121" s="27"/>
      <c r="U121" s="27"/>
      <c r="V121" s="27"/>
      <c r="W121" s="27"/>
      <c r="X121" s="27"/>
      <c r="Y121" s="27"/>
      <c r="Z121" s="27"/>
    </row>
    <row r="122" spans="1:26" ht="15" customHeight="1">
      <c r="A122" s="27"/>
      <c r="B122" s="429"/>
      <c r="C122" s="430"/>
      <c r="D122" s="430"/>
      <c r="E122" s="430"/>
      <c r="F122" s="430"/>
      <c r="G122" s="431"/>
      <c r="H122" s="27"/>
      <c r="I122" s="27"/>
      <c r="J122" s="27"/>
      <c r="K122" s="27"/>
      <c r="L122" s="27"/>
      <c r="M122" s="27"/>
      <c r="N122" s="27"/>
      <c r="O122" s="27"/>
      <c r="P122" s="27"/>
      <c r="Q122" s="27"/>
      <c r="R122" s="27"/>
      <c r="S122" s="27"/>
      <c r="T122" s="27"/>
      <c r="U122" s="27"/>
      <c r="V122" s="27"/>
      <c r="W122" s="27"/>
      <c r="X122" s="27"/>
      <c r="Y122" s="27"/>
      <c r="Z122" s="27"/>
    </row>
    <row r="123" spans="1:26" ht="15" customHeight="1">
      <c r="A123" s="27"/>
      <c r="B123" s="453" t="s">
        <v>67</v>
      </c>
      <c r="C123" s="427"/>
      <c r="D123" s="428"/>
      <c r="E123" s="70"/>
      <c r="F123" s="70"/>
      <c r="G123" s="70"/>
      <c r="H123" s="27"/>
      <c r="I123" s="27"/>
      <c r="J123" s="27"/>
      <c r="K123" s="27"/>
      <c r="L123" s="27"/>
      <c r="M123" s="27"/>
      <c r="N123" s="27"/>
      <c r="O123" s="27"/>
      <c r="P123" s="27"/>
      <c r="Q123" s="27"/>
      <c r="R123" s="27"/>
      <c r="S123" s="27"/>
      <c r="T123" s="27"/>
      <c r="U123" s="27"/>
      <c r="V123" s="27"/>
      <c r="W123" s="27"/>
      <c r="X123" s="27"/>
      <c r="Y123" s="27"/>
      <c r="Z123" s="27"/>
    </row>
    <row r="124" spans="1:26" ht="15" customHeight="1">
      <c r="A124" s="27"/>
      <c r="B124" s="429"/>
      <c r="C124" s="430"/>
      <c r="D124" s="431"/>
      <c r="E124" s="70"/>
      <c r="F124" s="70"/>
      <c r="G124" s="70"/>
      <c r="H124" s="27"/>
      <c r="I124" s="27"/>
      <c r="J124" s="27"/>
      <c r="K124" s="27"/>
      <c r="L124" s="27"/>
      <c r="M124" s="27"/>
      <c r="N124" s="27"/>
      <c r="O124" s="27"/>
      <c r="P124" s="27"/>
      <c r="Q124" s="27"/>
      <c r="R124" s="27"/>
      <c r="S124" s="27"/>
      <c r="T124" s="27"/>
      <c r="U124" s="27"/>
      <c r="V124" s="27"/>
      <c r="W124" s="27"/>
      <c r="X124" s="27"/>
      <c r="Y124" s="27"/>
      <c r="Z124" s="27"/>
    </row>
    <row r="125" spans="1:26" ht="15" customHeight="1">
      <c r="A125" s="27"/>
      <c r="B125" s="70"/>
      <c r="C125" s="70"/>
      <c r="D125" s="70"/>
      <c r="E125" s="70"/>
      <c r="F125" s="70"/>
      <c r="G125" s="70"/>
      <c r="H125" s="27"/>
      <c r="I125" s="27"/>
      <c r="J125" s="27"/>
      <c r="K125" s="27"/>
      <c r="L125" s="27"/>
      <c r="M125" s="27"/>
      <c r="N125" s="27"/>
      <c r="O125" s="27"/>
      <c r="P125" s="27"/>
      <c r="Q125" s="27"/>
      <c r="R125" s="27"/>
      <c r="S125" s="27"/>
      <c r="T125" s="27"/>
      <c r="U125" s="27"/>
      <c r="V125" s="27"/>
      <c r="W125" s="27"/>
      <c r="X125" s="27"/>
      <c r="Y125" s="27"/>
      <c r="Z125" s="27"/>
    </row>
    <row r="126" spans="1:26" ht="15" customHeight="1">
      <c r="A126" s="27"/>
      <c r="B126" s="40" t="s">
        <v>68</v>
      </c>
      <c r="C126" s="70"/>
      <c r="D126" s="459" t="s">
        <v>30</v>
      </c>
      <c r="E126" s="458"/>
      <c r="F126" s="70"/>
      <c r="G126" s="70"/>
      <c r="H126" s="27"/>
      <c r="I126" s="27"/>
      <c r="J126" s="27"/>
      <c r="K126" s="27"/>
      <c r="L126" s="27"/>
      <c r="M126" s="27"/>
      <c r="N126" s="27"/>
      <c r="O126" s="27"/>
      <c r="P126" s="27"/>
      <c r="Q126" s="27"/>
      <c r="R126" s="27"/>
      <c r="S126" s="27"/>
      <c r="T126" s="27"/>
      <c r="U126" s="27"/>
      <c r="V126" s="27"/>
      <c r="W126" s="27"/>
      <c r="X126" s="27"/>
      <c r="Y126" s="27"/>
      <c r="Z126" s="27"/>
    </row>
    <row r="127" spans="1:26" ht="3.75" customHeight="1">
      <c r="A127" s="27"/>
      <c r="B127" s="70"/>
      <c r="C127" s="70"/>
      <c r="D127" s="363"/>
      <c r="E127" s="363"/>
      <c r="F127" s="70"/>
      <c r="G127" s="70"/>
      <c r="H127" s="27"/>
      <c r="I127" s="27"/>
      <c r="J127" s="27"/>
      <c r="K127" s="27"/>
      <c r="L127" s="27"/>
      <c r="M127" s="27"/>
      <c r="N127" s="27"/>
      <c r="O127" s="27"/>
      <c r="P127" s="27"/>
      <c r="Q127" s="27"/>
      <c r="R127" s="27"/>
      <c r="S127" s="27"/>
      <c r="T127" s="27"/>
      <c r="U127" s="27"/>
      <c r="V127" s="27"/>
      <c r="W127" s="27"/>
      <c r="X127" s="27"/>
      <c r="Y127" s="27"/>
      <c r="Z127" s="27"/>
    </row>
    <row r="128" spans="1:26" ht="15" customHeight="1">
      <c r="A128" s="27"/>
      <c r="B128" s="69" t="s">
        <v>69</v>
      </c>
      <c r="C128" s="8"/>
      <c r="D128" s="460"/>
      <c r="E128" s="461"/>
      <c r="F128" s="70"/>
      <c r="G128" s="70"/>
      <c r="H128" s="27"/>
      <c r="I128" s="27"/>
      <c r="J128" s="27"/>
      <c r="K128" s="27"/>
      <c r="L128" s="27"/>
      <c r="M128" s="27"/>
      <c r="N128" s="27"/>
      <c r="O128" s="27"/>
      <c r="P128" s="27"/>
      <c r="Q128" s="27"/>
      <c r="R128" s="27"/>
      <c r="S128" s="27"/>
      <c r="T128" s="27"/>
      <c r="U128" s="27"/>
      <c r="V128" s="27"/>
      <c r="W128" s="27"/>
      <c r="X128" s="27"/>
      <c r="Y128" s="27"/>
      <c r="Z128" s="27"/>
    </row>
    <row r="129" spans="1:26" ht="15" customHeight="1">
      <c r="A129" s="27"/>
      <c r="B129" s="69"/>
      <c r="C129" s="8"/>
      <c r="D129" s="462"/>
      <c r="E129" s="463"/>
      <c r="F129" s="70"/>
      <c r="G129" s="70"/>
      <c r="H129" s="27"/>
      <c r="I129" s="27"/>
      <c r="J129" s="27"/>
      <c r="K129" s="27"/>
      <c r="L129" s="27"/>
      <c r="M129" s="27"/>
      <c r="N129" s="27"/>
      <c r="O129" s="27"/>
      <c r="P129" s="27"/>
      <c r="Q129" s="27"/>
      <c r="R129" s="27"/>
      <c r="S129" s="27"/>
      <c r="T129" s="27"/>
      <c r="U129" s="27"/>
      <c r="V129" s="27"/>
      <c r="W129" s="27"/>
      <c r="X129" s="27"/>
      <c r="Y129" s="27"/>
      <c r="Z129" s="27"/>
    </row>
    <row r="130" spans="1:26" ht="15" customHeight="1">
      <c r="A130" s="27"/>
      <c r="B130" s="69"/>
      <c r="C130" s="8"/>
      <c r="D130" s="464"/>
      <c r="E130" s="465"/>
      <c r="F130" s="70"/>
      <c r="G130" s="70"/>
      <c r="H130" s="27"/>
      <c r="I130" s="27"/>
      <c r="J130" s="27"/>
      <c r="K130" s="27"/>
      <c r="L130" s="27"/>
      <c r="M130" s="27"/>
      <c r="N130" s="27"/>
      <c r="O130" s="27"/>
      <c r="P130" s="27"/>
      <c r="Q130" s="27"/>
      <c r="R130" s="27"/>
      <c r="S130" s="27"/>
      <c r="T130" s="27"/>
      <c r="U130" s="27"/>
      <c r="V130" s="27"/>
      <c r="W130" s="27"/>
      <c r="X130" s="27"/>
      <c r="Y130" s="27"/>
      <c r="Z130" s="27"/>
    </row>
    <row r="131" spans="1:26" ht="1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444" t="s">
        <v>70</v>
      </c>
      <c r="C133" s="445"/>
      <c r="D133" s="445"/>
      <c r="E133" s="445"/>
      <c r="F133" s="445"/>
      <c r="G133" s="446"/>
    </row>
    <row r="134" spans="1:26" ht="19.5" customHeight="1">
      <c r="A134" s="1"/>
      <c r="B134" s="447"/>
      <c r="C134" s="448"/>
      <c r="D134" s="448"/>
      <c r="E134" s="448"/>
      <c r="F134" s="448"/>
      <c r="G134" s="449"/>
    </row>
    <row r="135" spans="1:26" ht="15.75" customHeight="1">
      <c r="A135" s="1"/>
      <c r="C135" s="1"/>
      <c r="E135" s="1"/>
      <c r="F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32"/>
      <c r="C137" s="32"/>
      <c r="D137" s="32"/>
      <c r="E137" s="32"/>
      <c r="F137" s="32"/>
      <c r="G137" s="71" t="str">
        <f>Pokyny!E51</f>
        <v xml:space="preserve"> Verze 1: listopad 2022.</v>
      </c>
    </row>
    <row r="138" spans="1:26" ht="15.75" customHeight="1">
      <c r="A138" s="1"/>
      <c r="C138" s="1"/>
      <c r="E138" s="1"/>
      <c r="F138" s="1"/>
    </row>
    <row r="139" spans="1:26" ht="15.75" customHeight="1">
      <c r="A139" s="1"/>
      <c r="B139" s="72"/>
      <c r="C139" s="72"/>
      <c r="D139" s="72"/>
      <c r="E139" s="72"/>
      <c r="F139" s="72"/>
      <c r="G139" s="72"/>
    </row>
    <row r="140" spans="1:26" ht="15.75" customHeight="1">
      <c r="A140" s="1"/>
      <c r="C140" s="1"/>
      <c r="E140" s="1"/>
      <c r="F140" s="1"/>
    </row>
    <row r="141" spans="1:26" ht="15.75" customHeight="1">
      <c r="A141" s="1"/>
      <c r="C141" s="1"/>
      <c r="E141" s="1"/>
      <c r="F141" s="1"/>
    </row>
    <row r="142" spans="1:26" ht="15.75" customHeight="1">
      <c r="A142" s="1"/>
      <c r="C142" s="1"/>
      <c r="E142" s="1"/>
      <c r="F142" s="1"/>
    </row>
    <row r="143" spans="1:26" ht="15.75" customHeight="1">
      <c r="A143" s="1"/>
      <c r="C143" s="1"/>
      <c r="E143" s="1"/>
      <c r="F143" s="1"/>
      <c r="G143" s="35" t="s">
        <v>16</v>
      </c>
    </row>
    <row r="144" spans="1:26" ht="15.75" customHeight="1">
      <c r="A144" s="1"/>
      <c r="C144" s="1"/>
      <c r="D144" s="1"/>
      <c r="E144" s="1"/>
      <c r="F144" s="1"/>
      <c r="G144" s="35"/>
    </row>
    <row r="145" spans="1:6" ht="15.75" customHeight="1">
      <c r="A145" s="1"/>
      <c r="C145" s="1"/>
      <c r="E145" s="1"/>
      <c r="F145" s="1"/>
    </row>
    <row r="146" spans="1:6" ht="15.75" customHeight="1">
      <c r="A146" s="1"/>
      <c r="C146" s="1"/>
      <c r="E146" s="1"/>
      <c r="F146" s="1"/>
    </row>
    <row r="147" spans="1:6" ht="15.75" customHeight="1">
      <c r="A147" s="1"/>
      <c r="C147" s="1"/>
      <c r="E147" s="1"/>
      <c r="F147" s="1"/>
    </row>
    <row r="148" spans="1:6" ht="15.75" customHeight="1">
      <c r="A148" s="1"/>
      <c r="C148" s="1"/>
      <c r="E148" s="1"/>
      <c r="F148" s="1"/>
    </row>
    <row r="149" spans="1:6" ht="15.75" customHeight="1">
      <c r="A149" s="1"/>
      <c r="C149" s="1"/>
      <c r="E149" s="1"/>
      <c r="F149" s="1"/>
    </row>
    <row r="150" spans="1:6" ht="15.75" customHeight="1">
      <c r="A150" s="1"/>
      <c r="C150" s="1"/>
      <c r="E150" s="1"/>
      <c r="F150" s="1"/>
    </row>
    <row r="151" spans="1:6" ht="15.75" customHeight="1">
      <c r="A151" s="1"/>
      <c r="C151" s="1"/>
      <c r="E151" s="1"/>
      <c r="F151" s="1"/>
    </row>
    <row r="152" spans="1:6" ht="15.75" customHeight="1">
      <c r="A152" s="1"/>
      <c r="C152" s="1"/>
      <c r="E152" s="1"/>
      <c r="F152" s="1"/>
    </row>
    <row r="153" spans="1:6" ht="15.75" customHeight="1">
      <c r="A153" s="1"/>
      <c r="C153" s="1"/>
      <c r="E153" s="1"/>
      <c r="F153" s="1"/>
    </row>
    <row r="154" spans="1:6" ht="15.75" customHeight="1">
      <c r="A154" s="1"/>
      <c r="C154" s="1"/>
      <c r="E154" s="1"/>
      <c r="F154" s="1"/>
    </row>
    <row r="155" spans="1:6" ht="15.75" customHeight="1">
      <c r="A155" s="1"/>
      <c r="C155" s="1"/>
      <c r="E155" s="1"/>
      <c r="F155" s="1"/>
    </row>
    <row r="156" spans="1:6" ht="15.75" customHeight="1">
      <c r="A156" s="1"/>
      <c r="C156" s="1"/>
      <c r="E156" s="1"/>
      <c r="F156" s="1"/>
    </row>
    <row r="157" spans="1:6" ht="15.75" customHeight="1">
      <c r="A157" s="1"/>
      <c r="C157" s="1"/>
      <c r="E157" s="1"/>
      <c r="F157" s="1"/>
    </row>
    <row r="158" spans="1:6" ht="15.75" customHeight="1">
      <c r="A158" s="1"/>
      <c r="C158" s="1"/>
      <c r="E158" s="1"/>
      <c r="F158" s="1"/>
    </row>
    <row r="159" spans="1:6" ht="15.75" customHeight="1">
      <c r="A159" s="1"/>
      <c r="C159" s="1"/>
      <c r="E159" s="1"/>
      <c r="F159" s="1"/>
    </row>
    <row r="160" spans="1:6"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75" customHeight="1">
      <c r="A995" s="1"/>
      <c r="C995" s="1"/>
      <c r="E995" s="1"/>
      <c r="F995" s="1"/>
    </row>
    <row r="996" spans="1:6" ht="15.75" customHeight="1">
      <c r="A996" s="1"/>
      <c r="C996" s="1"/>
      <c r="E996" s="1"/>
      <c r="F996" s="1"/>
    </row>
    <row r="997" spans="1:6" ht="15.75" customHeight="1">
      <c r="A997" s="1"/>
      <c r="C997" s="1"/>
      <c r="E997" s="1"/>
      <c r="F997" s="1"/>
    </row>
    <row r="998" spans="1:6" ht="15.75" customHeight="1">
      <c r="A998" s="1"/>
      <c r="C998" s="1"/>
      <c r="E998" s="1"/>
      <c r="F998" s="1"/>
    </row>
    <row r="999" spans="1:6" ht="15.75" customHeight="1">
      <c r="A999" s="1"/>
      <c r="C999" s="1"/>
      <c r="E999" s="1"/>
      <c r="F999" s="1"/>
    </row>
    <row r="1000" spans="1:6" ht="15.75" customHeight="1">
      <c r="A1000" s="1"/>
      <c r="C1000" s="1"/>
      <c r="E1000" s="1"/>
      <c r="F1000" s="1"/>
    </row>
    <row r="1001" spans="1:6" ht="15.75" customHeight="1">
      <c r="A1001" s="1"/>
      <c r="C1001" s="1"/>
      <c r="E1001" s="1"/>
      <c r="F1001" s="1"/>
    </row>
    <row r="1002" spans="1:6" ht="15.75" customHeight="1">
      <c r="A1002" s="1"/>
      <c r="C1002" s="1"/>
      <c r="E1002" s="1"/>
      <c r="F1002" s="1"/>
    </row>
    <row r="1003" spans="1:6" ht="15.75" customHeight="1">
      <c r="A1003" s="1"/>
      <c r="C1003" s="1"/>
      <c r="E1003" s="1"/>
      <c r="F1003" s="1"/>
    </row>
    <row r="1004" spans="1:6" ht="15.75" customHeight="1">
      <c r="A1004" s="1"/>
      <c r="C1004" s="1"/>
      <c r="E1004" s="1"/>
      <c r="F1004" s="1"/>
    </row>
    <row r="1005" spans="1:6" ht="15.75" customHeight="1">
      <c r="A1005" s="1"/>
      <c r="C1005" s="1"/>
      <c r="E1005" s="1"/>
      <c r="F1005" s="1"/>
    </row>
    <row r="1006" spans="1:6" ht="15.75" customHeight="1">
      <c r="A1006" s="1"/>
      <c r="C1006" s="1"/>
      <c r="E1006" s="1"/>
      <c r="F1006" s="1"/>
    </row>
  </sheetData>
  <sheetProtection algorithmName="SHA-512" hashValue="v7DCDvh/+LlAPM+whN+QtCf9qCzN3Pf88U6RtNmpimoPA370dfxNNwME9NDmaLDO4hbXdA3g30jgkrz1cTpanA==" saltValue="pDaRex/kCEF2CDK964GG9Q==" spinCount="100000" sheet="1" objects="1" scenarios="1" selectLockedCells="1"/>
  <mergeCells count="41">
    <mergeCell ref="B3:D3"/>
    <mergeCell ref="B6:G6"/>
    <mergeCell ref="D9:E9"/>
    <mergeCell ref="D11:E11"/>
    <mergeCell ref="D13:E13"/>
    <mergeCell ref="D19:E19"/>
    <mergeCell ref="D21:E21"/>
    <mergeCell ref="D23:E23"/>
    <mergeCell ref="E25:G25"/>
    <mergeCell ref="B29:D30"/>
    <mergeCell ref="B44:D44"/>
    <mergeCell ref="D46:F46"/>
    <mergeCell ref="D48:F48"/>
    <mergeCell ref="D49:F49"/>
    <mergeCell ref="D50:F50"/>
    <mergeCell ref="D51:F51"/>
    <mergeCell ref="D52:F52"/>
    <mergeCell ref="D53:F53"/>
    <mergeCell ref="D55:F55"/>
    <mergeCell ref="D76:E76"/>
    <mergeCell ref="D78:E78"/>
    <mergeCell ref="D80:E80"/>
    <mergeCell ref="D82:E82"/>
    <mergeCell ref="D84:E84"/>
    <mergeCell ref="D86:E86"/>
    <mergeCell ref="D91:E91"/>
    <mergeCell ref="D93:E95"/>
    <mergeCell ref="G93:G95"/>
    <mergeCell ref="D117:E117"/>
    <mergeCell ref="B121:G122"/>
    <mergeCell ref="B133:G134"/>
    <mergeCell ref="B93:B95"/>
    <mergeCell ref="B102:D104"/>
    <mergeCell ref="D107:E107"/>
    <mergeCell ref="D109:E109"/>
    <mergeCell ref="D111:E111"/>
    <mergeCell ref="D113:E113"/>
    <mergeCell ref="D115:E115"/>
    <mergeCell ref="B123:D124"/>
    <mergeCell ref="D126:E126"/>
    <mergeCell ref="D128:E130"/>
  </mergeCells>
  <conditionalFormatting sqref="D48:F53">
    <cfRule type="notContainsBlanks" dxfId="116" priority="1">
      <formula>LEN(TRIM(D48))&gt;0</formula>
    </cfRule>
  </conditionalFormatting>
  <conditionalFormatting sqref="D48:F53">
    <cfRule type="containsBlanks" dxfId="115" priority="2">
      <formula>LEN(TRIM(D48))=0</formula>
    </cfRule>
  </conditionalFormatting>
  <conditionalFormatting sqref="D48:F48">
    <cfRule type="expression" dxfId="114" priority="3">
      <formula>$G$48&lt;&gt;""</formula>
    </cfRule>
  </conditionalFormatting>
  <conditionalFormatting sqref="D49:F49">
    <cfRule type="expression" dxfId="113" priority="4">
      <formula>$G$49&lt;&gt;""</formula>
    </cfRule>
  </conditionalFormatting>
  <conditionalFormatting sqref="D50:F50">
    <cfRule type="expression" dxfId="112" priority="5">
      <formula>$G$50&lt;&gt;""</formula>
    </cfRule>
  </conditionalFormatting>
  <conditionalFormatting sqref="D51:F51">
    <cfRule type="expression" dxfId="111" priority="6">
      <formula>$G$51&lt;&gt;""</formula>
    </cfRule>
  </conditionalFormatting>
  <conditionalFormatting sqref="D52:F52">
    <cfRule type="expression" dxfId="110" priority="7">
      <formula>$G$52&lt;&gt;""</formula>
    </cfRule>
  </conditionalFormatting>
  <conditionalFormatting sqref="D53:F53">
    <cfRule type="expression" dxfId="109" priority="8">
      <formula>$G$53&lt;&gt;""</formula>
    </cfRule>
  </conditionalFormatting>
  <conditionalFormatting sqref="D25">
    <cfRule type="containsText" dxfId="108" priority="9" operator="containsText" text="Vyberte">
      <formula>NOT(ISERROR(SEARCH(("Vyberte"),(D25))))</formula>
    </cfRule>
  </conditionalFormatting>
  <conditionalFormatting sqref="D25">
    <cfRule type="cellIs" dxfId="107" priority="10" operator="greaterThan">
      <formula>3</formula>
    </cfRule>
  </conditionalFormatting>
  <conditionalFormatting sqref="D40 H39:H41">
    <cfRule type="containsText" dxfId="106" priority="11" operator="containsText" text="uzpůsoben">
      <formula>NOT(ISERROR(SEARCH(("uzpůsoben"),(D40))))</formula>
    </cfRule>
  </conditionalFormatting>
  <conditionalFormatting sqref="D107:E107 D109:E109 D111:E111 D113:E113 D115:E115 D117:E117">
    <cfRule type="expression" dxfId="105" priority="12">
      <formula>$D$105="NE"</formula>
    </cfRule>
  </conditionalFormatting>
  <conditionalFormatting sqref="D128">
    <cfRule type="expression" dxfId="104" priority="13">
      <formula>$D$105="NE"</formula>
    </cfRule>
  </conditionalFormatting>
  <dataValidations count="6">
    <dataValidation type="custom" allowBlank="1" showInputMessage="1" prompt="Zadejte komentář k výběru NPOV o maximální délce 500 znaků." sqref="D55" xr:uid="{00000000-0002-0000-0100-000005000000}">
      <formula1>LTE(LEN(D55),(500))</formula1>
    </dataValidation>
    <dataValidation type="date" operator="greaterThanOrEqual" allowBlank="1" showInputMessage="1" showErrorMessage="1" error="Začátek řešení projektu nejdříve od 01.10.2023" prompt="Uveďte předpokládáný začátek projektu ve formátu dd.mm.rrrr (například 01.10.2023)." sqref="D15" xr:uid="{00000000-0002-0000-0100-000006000000}">
      <formula1>45200</formula1>
    </dataValidation>
    <dataValidation type="custom" allowBlank="1" showInputMessage="1" prompt="Zadejte název projektu v českém jazyce o maximální délce 254 znaků." sqref="D13" xr:uid="{00000000-0002-0000-0100-00000B000000}">
      <formula1>LTE(LEN(D13),(254))</formula1>
    </dataValidation>
    <dataValidation type="date" operator="lessThanOrEqual" allowBlank="1" showInputMessage="1" showErrorMessage="1" error="Délka projektu musí být 24, nebo 36 měsíců" prompt="Uveďte předpokládáný konec řešení projektu ve formátu dd.mm.rrrr (například 01.10.2026)." sqref="D17" xr:uid="{00000000-0002-0000-0100-000014000000}">
      <formula1>46326</formula1>
    </dataValidation>
    <dataValidation type="custom" allowBlank="1" showInputMessage="1" prompt="Vyplňte pouze v případě, že Vaše odpověď zní &quot;ANO&quot;. Délka vysvětlení nesmí překročit 500 znaků." sqref="D93" xr:uid="{00000000-0002-0000-0100-000016000000}">
      <formula1>LTE(LEN(D93),(500))</formula1>
    </dataValidation>
    <dataValidation type="custom" allowBlank="1" showInputMessage="1" prompt="Zadejte název projektu v anglickém jazyce o maximální délce 254 znaků." sqref="D11" xr:uid="{00000000-0002-0000-0100-000019000000}">
      <formula1>LTE(LEN(D11),(254))</formula1>
    </dataValidation>
  </dataValidations>
  <hyperlinks>
    <hyperlink ref="B42" r:id="rId1" xr:uid="{00000000-0004-0000-0100-000000000000}"/>
    <hyperlink ref="B75" r:id="rId2" xr:uid="{00000000-0004-0000-0100-000001000000}"/>
    <hyperlink ref="B81" r:id="rId3" xr:uid="{00000000-0004-0000-0100-000002000000}"/>
    <hyperlink ref="B83" r:id="rId4" xr:uid="{00000000-0004-0000-0100-000003000000}"/>
    <hyperlink ref="B90" r:id="rId5" xr:uid="{00000000-0004-0000-0100-000004000000}"/>
    <hyperlink ref="B99" r:id="rId6" xr:uid="{00000000-0004-0000-0100-000005000000}"/>
    <hyperlink ref="B100" r:id="rId7" xr:uid="{00000000-0004-0000-0100-000006000000}"/>
    <hyperlink ref="B133" r:id="rId8" display="https://eur-lex.europa.eu/legal-content/CS/TXT/PDF/?uri=CELEX:52021XC0218(01)&amp;from=EN" xr:uid="{00000000-0004-0000-0100-000007000000}"/>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oddHeader>
    <oddFooter>&amp;RStránka &amp;P z</oddFooter>
  </headerFooter>
  <drawing r:id="rId10"/>
  <extLst>
    <ext xmlns:x14="http://schemas.microsoft.com/office/spreadsheetml/2009/9/main" uri="{CCE6A557-97BC-4b89-ADB6-D9C93CAAB3DF}">
      <x14:dataValidations xmlns:xm="http://schemas.microsoft.com/office/excel/2006/main" count="19">
        <x14:dataValidation type="list" allowBlank="1" showErrorMessage="1" xr:uid="{00000000-0002-0000-0100-000000000000}">
          <x14:formula1>
            <xm:f>číselníky!$Z$11:$Z$12</xm:f>
          </x14:formula1>
          <xm:sqref>D91</xm:sqref>
        </x14:dataValidation>
        <x14:dataValidation type="list" allowBlank="1" xr:uid="{00000000-0002-0000-0100-000001000000}">
          <x14:formula1>
            <xm:f>číselníky!$AC$2:$AC$124</xm:f>
          </x14:formula1>
          <xm:sqref>D78 D80</xm:sqref>
        </x14:dataValidation>
        <x14:dataValidation type="list" allowBlank="1" showErrorMessage="1" xr:uid="{00000000-0002-0000-0100-000002000000}">
          <x14:formula1>
            <xm:f>číselníky!$D$2:$D$4</xm:f>
          </x14:formula1>
          <xm:sqref>D105</xm:sqref>
        </x14:dataValidation>
        <x14:dataValidation type="list" allowBlank="1" showInputMessage="1" prompt="Obory CEP a FORD by měly být v souladu s tématy výzvy M-ERA.NET 3 Call 2022." xr:uid="{00000000-0002-0000-0100-000003000000}">
          <x14:formula1>
            <xm:f>číselníky!$AB$2:$AB$122</xm:f>
          </x14:formula1>
          <xm:sqref>D76</xm:sqref>
        </x14:dataValidation>
        <x14:dataValidation type="list" allowBlank="1" showInputMessage="1" prompt="Vyberte možnost z rozevíracího seznamu." xr:uid="{00000000-0002-0000-0100-000004000000}">
          <x14:formula1>
            <xm:f>číselníky!$M$31:$M$33</xm:f>
          </x14:formula1>
          <xm:sqref>D32</xm:sqref>
        </x14:dataValidation>
        <x14:dataValidation type="list" allowBlank="1" showInputMessage="1" prompt="Vyberte příslušný cíl z oblasti PO5." xr:uid="{00000000-0002-0000-0100-000007000000}">
          <x14:formula1>
            <xm:f>číselníky!$G$282:$G$322</xm:f>
          </x14:formula1>
          <xm:sqref>D52</xm:sqref>
        </x14:dataValidation>
        <x14:dataValidation type="list" allowBlank="1" showInputMessage="1" prompt="Obory CEP a FORD by měly být v souladu s tématy výzvy M-ERA.NET 3 Call 2022." xr:uid="{00000000-0002-0000-0100-000008000000}">
          <x14:formula1>
            <xm:f>číselníky!$W$3:$W$175</xm:f>
          </x14:formula1>
          <xm:sqref>D82</xm:sqref>
        </x14:dataValidation>
        <x14:dataValidation type="list" allowBlank="1" showErrorMessage="1" xr:uid="{00000000-0002-0000-0100-000009000000}">
          <x14:formula1>
            <xm:f>číselníky!$Z$10:$Z$12</xm:f>
          </x14:formula1>
          <xm:sqref>F89</xm:sqref>
        </x14:dataValidation>
        <x14:dataValidation type="list" allowBlank="1" showInputMessage="1" prompt="Vyberte příslušný cíl z oblasti PO3." xr:uid="{00000000-0002-0000-0100-00000A000000}">
          <x14:formula1>
            <xm:f>číselníky!$G$230:$G$255</xm:f>
          </x14:formula1>
          <xm:sqref>D50</xm:sqref>
        </x14:dataValidation>
        <x14:dataValidation type="list" allowBlank="1" showInputMessage="1" showErrorMessage="1" prompt="Vyberte z rozevíracího seznamu oblast, do níž Vámi zvolený cíl spadá." xr:uid="{00000000-0002-0000-0100-00000C000000}">
          <x14:formula1>
            <xm:f>číselníky!$J$7:$J$13</xm:f>
          </x14:formula1>
          <xm:sqref>D46</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0D000000}">
          <x14:formula1>
            <xm:f>číselníky!$J$17:$J$20</xm:f>
          </x14:formula1>
          <xm:sqref>D25</xm:sqref>
        </x14:dataValidation>
        <x14:dataValidation type="list" allowBlank="1" showInputMessage="1" prompt="Vyberte příslušný cíl z oblasti PO4." xr:uid="{00000000-0002-0000-0100-00000E000000}">
          <x14:formula1>
            <xm:f>číselníky!$G$256:$G$281</xm:f>
          </x14:formula1>
          <xm:sqref>D51</xm:sqref>
        </x14:dataValidation>
        <x14:dataValidation type="list" allowBlank="1" showInputMessage="1" prompt="Vyberte příslušný cíl z oblasti PO2." xr:uid="{00000000-0002-0000-0100-00000F000000}">
          <x14:formula1>
            <xm:f>číselníky!$G$195:$G$229</xm:f>
          </x14:formula1>
          <xm:sqref>D49</xm:sqref>
        </x14:dataValidation>
        <x14:dataValidation type="list" allowBlank="1" xr:uid="{00000000-0002-0000-0100-000010000000}">
          <x14:formula1>
            <xm:f>číselníky!$W$3:$W$175</xm:f>
          </x14:formula1>
          <xm:sqref>D84 D86</xm:sqref>
        </x14:dataValidation>
        <x14:dataValidation type="list" allowBlank="1" showInputMessage="1" prompt="Vyberte příslušný cíl z oblasti PO1._x000a_" xr:uid="{00000000-0002-0000-0100-000011000000}">
          <x14:formula1>
            <xm:f>číselníky!$G$178:$G$194</xm:f>
          </x14:formula1>
          <xm:sqref>D48</xm:sqref>
        </x14:dataValidation>
        <x14:dataValidation type="list" allowBlank="1" showDropDown="1" showErrorMessage="1" xr:uid="{00000000-0002-0000-0100-000013000000}">
          <x14:formula1>
            <xm:f>číselníky!$Z$10:$Z$12</xm:f>
          </x14:formula1>
          <xm:sqref>F91</xm:sqref>
        </x14:dataValidation>
        <x14:dataValidation type="list" allowBlank="1" xr:uid="{00000000-0002-0000-0100-000015000000}">
          <x14:formula1>
            <xm:f>číselníky!$Y$23:$Y$25</xm:f>
          </x14:formula1>
          <xm:sqref>D21</xm:sqref>
        </x14:dataValidation>
        <x14:dataValidation type="list" allowBlank="1" showInputMessage="1" prompt="Vyberte příslušný cíl z oblasti PO6." xr:uid="{00000000-0002-0000-0100-000017000000}">
          <x14:formula1>
            <xm:f>číselníky!$G$323:$G$347</xm:f>
          </x14:formula1>
          <xm:sqref>D53</xm:sqref>
        </x14:dataValidation>
        <x14:dataValidation type="list" allowBlank="1" showInputMessage="1" showErrorMessage="1" prompt="Vyberte možnost:" xr:uid="{CBE6A3AD-E088-41D4-BED9-7F8CF5D07224}">
          <x14:formula1>
            <xm:f>číselníky!$AQ$16:$AQ$30</xm:f>
          </x14:formula1>
          <xm:sqref>D126:E126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workbookViewId="0">
      <selection activeCell="G79" sqref="G79:H79"/>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7.332031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7" t="s">
        <v>71</v>
      </c>
      <c r="C3" s="420"/>
      <c r="D3" s="421"/>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row>
    <row r="6" spans="1:26" ht="24" customHeight="1">
      <c r="A6" s="1"/>
      <c r="B6" s="438" t="s">
        <v>72</v>
      </c>
      <c r="C6" s="439"/>
      <c r="D6" s="439"/>
      <c r="E6" s="439"/>
      <c r="F6" s="439"/>
      <c r="G6" s="439"/>
      <c r="H6" s="439"/>
      <c r="I6" s="439"/>
      <c r="J6" s="439"/>
      <c r="K6" s="479"/>
      <c r="L6" s="73"/>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74</v>
      </c>
      <c r="E9" s="29"/>
      <c r="F9" s="29"/>
      <c r="G9" s="9"/>
      <c r="H9" s="29"/>
      <c r="I9" s="29"/>
      <c r="J9" s="9"/>
      <c r="K9" s="29"/>
      <c r="L9" s="73"/>
    </row>
    <row r="10" spans="1:26" ht="15.75" customHeight="1">
      <c r="A10" s="1"/>
      <c r="B10" s="14"/>
      <c r="C10" s="14"/>
      <c r="D10" s="9"/>
      <c r="E10" s="29"/>
      <c r="F10" s="29"/>
      <c r="G10" s="9"/>
      <c r="H10" s="29"/>
      <c r="I10" s="29"/>
      <c r="J10" s="9"/>
      <c r="K10" s="29"/>
      <c r="L10" s="73"/>
    </row>
    <row r="11" spans="1:26" ht="15.75" customHeight="1">
      <c r="A11" s="1"/>
      <c r="B11" s="14" t="s">
        <v>75</v>
      </c>
      <c r="C11" s="14"/>
      <c r="D11" s="364"/>
      <c r="E11" s="365"/>
      <c r="F11" s="365"/>
      <c r="G11" s="351"/>
      <c r="H11" s="29"/>
      <c r="I11" s="29"/>
      <c r="J11" s="9"/>
      <c r="K11" s="29"/>
      <c r="L11" s="73"/>
    </row>
    <row r="12" spans="1:26" ht="15.75" customHeight="1">
      <c r="A12" s="1"/>
      <c r="B12" s="14"/>
      <c r="C12" s="14"/>
      <c r="D12" s="351"/>
      <c r="E12" s="365"/>
      <c r="F12" s="365"/>
      <c r="G12" s="351"/>
      <c r="H12" s="29"/>
      <c r="I12" s="29"/>
      <c r="J12" s="9"/>
      <c r="K12" s="29"/>
      <c r="L12" s="73"/>
    </row>
    <row r="13" spans="1:26" ht="15.75" customHeight="1">
      <c r="A13" s="1"/>
      <c r="B13" s="14" t="s">
        <v>76</v>
      </c>
      <c r="C13" s="14"/>
      <c r="D13" s="360"/>
      <c r="E13" s="365"/>
      <c r="F13" s="365"/>
      <c r="G13" s="351"/>
      <c r="H13" s="29"/>
      <c r="I13" s="29"/>
      <c r="J13" s="9"/>
      <c r="K13" s="29"/>
      <c r="L13" s="73"/>
    </row>
    <row r="14" spans="1:26" ht="15.75" customHeight="1">
      <c r="A14" s="1"/>
      <c r="B14" s="14"/>
      <c r="C14" s="14"/>
      <c r="D14" s="351"/>
      <c r="E14" s="365"/>
      <c r="F14" s="365"/>
      <c r="G14" s="351"/>
      <c r="H14" s="29"/>
      <c r="I14" s="29"/>
      <c r="J14" s="9"/>
      <c r="K14" s="29"/>
      <c r="L14" s="73"/>
    </row>
    <row r="15" spans="1:26" ht="15.75" customHeight="1">
      <c r="A15" s="1"/>
      <c r="B15" s="14" t="s">
        <v>77</v>
      </c>
      <c r="C15" s="14"/>
      <c r="D15" s="481"/>
      <c r="E15" s="471"/>
      <c r="F15" s="471"/>
      <c r="G15" s="458"/>
      <c r="H15" s="29"/>
      <c r="I15" s="29"/>
      <c r="J15" s="9"/>
      <c r="K15" s="29"/>
      <c r="L15" s="73"/>
    </row>
    <row r="16" spans="1:26" ht="15.75" customHeight="1">
      <c r="A16" s="1"/>
      <c r="B16" s="14"/>
      <c r="C16" s="14"/>
      <c r="D16" s="351"/>
      <c r="E16" s="365"/>
      <c r="F16" s="365"/>
      <c r="G16" s="351"/>
      <c r="H16" s="29"/>
      <c r="I16" s="29"/>
      <c r="J16" s="9"/>
      <c r="K16" s="29"/>
      <c r="L16" s="73"/>
    </row>
    <row r="17" spans="1:26" ht="15.75" customHeight="1">
      <c r="A17" s="1"/>
      <c r="B17" s="14" t="s">
        <v>78</v>
      </c>
      <c r="C17" s="14"/>
      <c r="D17" s="459" t="s">
        <v>30</v>
      </c>
      <c r="E17" s="471"/>
      <c r="F17" s="471"/>
      <c r="G17" s="458"/>
      <c r="H17" s="29"/>
      <c r="I17" s="29"/>
      <c r="J17" s="9"/>
      <c r="K17" s="29"/>
      <c r="L17" s="73"/>
    </row>
    <row r="18" spans="1:26" ht="15.75" customHeight="1">
      <c r="A18" s="1"/>
      <c r="B18" s="14"/>
      <c r="C18" s="14"/>
      <c r="D18" s="351"/>
      <c r="E18" s="351"/>
      <c r="F18" s="365"/>
      <c r="G18" s="351"/>
      <c r="H18" s="29"/>
      <c r="I18" s="29"/>
      <c r="J18" s="9"/>
      <c r="K18" s="29"/>
      <c r="L18" s="73"/>
    </row>
    <row r="19" spans="1:26" ht="15.75" customHeight="1">
      <c r="A19" s="1"/>
      <c r="B19" s="14" t="s">
        <v>79</v>
      </c>
      <c r="C19" s="14"/>
      <c r="D19" s="360" t="s">
        <v>30</v>
      </c>
      <c r="E19" s="366" t="s">
        <v>80</v>
      </c>
      <c r="F19" s="351"/>
      <c r="G19" s="367"/>
      <c r="H19" s="9"/>
      <c r="I19" s="29"/>
      <c r="J19" s="9"/>
      <c r="K19" s="29"/>
      <c r="L19" s="73"/>
    </row>
    <row r="20" spans="1:26" ht="15.75" customHeight="1">
      <c r="A20" s="1"/>
      <c r="B20" s="14"/>
      <c r="C20" s="9"/>
      <c r="D20" s="351"/>
      <c r="E20" s="351"/>
      <c r="F20" s="365"/>
      <c r="G20" s="351"/>
      <c r="H20" s="29"/>
      <c r="I20" s="29"/>
      <c r="J20" s="9"/>
      <c r="K20" s="29"/>
      <c r="L20" s="73"/>
    </row>
    <row r="21" spans="1:26" ht="26.25" customHeight="1">
      <c r="A21" s="1"/>
      <c r="B21" s="14" t="s">
        <v>81</v>
      </c>
      <c r="C21" s="14"/>
      <c r="D21" s="368"/>
      <c r="E21" s="351" t="str">
        <f>IF($D$19="Vyberte možnost:","",IF($D$19="VO - výzkumná organizace",IF($D$21="","    Nevyplněno",""),"  Není relevantní"))</f>
        <v/>
      </c>
      <c r="F21" s="351"/>
      <c r="G21" s="351"/>
      <c r="H21" s="29"/>
      <c r="I21" s="29"/>
      <c r="J21" s="9"/>
      <c r="K21" s="29"/>
      <c r="L21" s="73"/>
    </row>
    <row r="22" spans="1:26" ht="15.75" customHeight="1">
      <c r="A22" s="1"/>
      <c r="B22" s="37"/>
      <c r="C22" s="37"/>
      <c r="D22" s="9"/>
      <c r="E22" s="9"/>
      <c r="F22" s="29"/>
      <c r="G22" s="9"/>
      <c r="H22" s="29"/>
      <c r="I22" s="29"/>
      <c r="J22" s="9"/>
      <c r="K22" s="29"/>
      <c r="L22" s="73"/>
    </row>
    <row r="23" spans="1:26" ht="15.75" customHeight="1">
      <c r="A23" s="1"/>
      <c r="B23" s="14" t="s">
        <v>82</v>
      </c>
      <c r="C23" s="14"/>
      <c r="D23" s="9" t="s">
        <v>83</v>
      </c>
      <c r="E23" s="29"/>
      <c r="F23" s="29"/>
      <c r="G23" s="80"/>
      <c r="H23" s="29"/>
      <c r="I23" s="29"/>
      <c r="J23" s="9"/>
      <c r="K23" s="29"/>
      <c r="L23" s="73"/>
    </row>
    <row r="24" spans="1:26" ht="9" customHeight="1">
      <c r="A24" s="1"/>
      <c r="B24" s="14"/>
      <c r="C24" s="14"/>
      <c r="D24" s="9"/>
      <c r="E24" s="29"/>
      <c r="F24" s="29"/>
      <c r="G24" s="80"/>
      <c r="H24" s="29"/>
      <c r="I24" s="29"/>
      <c r="J24" s="9"/>
      <c r="K24" s="29"/>
      <c r="L24" s="73"/>
      <c r="M24" s="1"/>
      <c r="N24" s="1"/>
      <c r="O24" s="1"/>
      <c r="P24" s="1"/>
      <c r="Q24" s="1"/>
      <c r="R24" s="1"/>
      <c r="S24" s="1"/>
      <c r="T24" s="1"/>
      <c r="U24" s="1"/>
      <c r="V24" s="1"/>
      <c r="W24" s="1"/>
      <c r="X24" s="1"/>
      <c r="Y24" s="1"/>
      <c r="Z24" s="1"/>
    </row>
    <row r="25" spans="1:26" ht="15.75" customHeight="1">
      <c r="A25" s="1"/>
      <c r="B25" s="81"/>
      <c r="C25" s="81"/>
      <c r="D25" s="81"/>
      <c r="E25" s="22"/>
      <c r="F25" s="22"/>
      <c r="G25" s="34"/>
      <c r="H25" s="22"/>
      <c r="I25" s="22"/>
      <c r="J25" s="34"/>
      <c r="K25" s="22"/>
      <c r="L25" s="73"/>
      <c r="M25" s="1"/>
      <c r="N25" s="1"/>
      <c r="O25" s="1"/>
      <c r="P25" s="1"/>
      <c r="Q25" s="1"/>
      <c r="R25" s="1"/>
      <c r="S25" s="1"/>
      <c r="T25" s="1"/>
      <c r="U25" s="1"/>
      <c r="V25" s="1"/>
      <c r="W25" s="1"/>
      <c r="X25" s="1"/>
      <c r="Y25" s="1"/>
      <c r="Z25" s="1"/>
    </row>
    <row r="26" spans="1:26" ht="15.75" customHeight="1">
      <c r="A26" s="1"/>
      <c r="B26" s="42" t="s">
        <v>84</v>
      </c>
      <c r="C26" s="82"/>
      <c r="D26" s="482"/>
      <c r="E26" s="483"/>
      <c r="F26" s="483"/>
      <c r="G26" s="483"/>
      <c r="H26" s="484"/>
      <c r="I26" s="73"/>
      <c r="J26" s="83"/>
      <c r="K26" s="73"/>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3" t="s">
        <v>85</v>
      </c>
      <c r="C28" s="427"/>
      <c r="D28" s="42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29"/>
      <c r="C29" s="430"/>
      <c r="D29" s="43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86</v>
      </c>
      <c r="C30" s="358"/>
      <c r="D30" s="360"/>
      <c r="E30" s="358" t="s">
        <v>87</v>
      </c>
      <c r="F30" s="358"/>
      <c r="G30" s="360"/>
      <c r="H30" s="358" t="s">
        <v>88</v>
      </c>
      <c r="I30" s="358"/>
      <c r="J30" s="360"/>
      <c r="K30" s="29"/>
    </row>
    <row r="31" spans="1:26" ht="15.75" customHeight="1">
      <c r="A31" s="1"/>
      <c r="B31" s="14"/>
      <c r="C31" s="358"/>
      <c r="D31" s="351"/>
      <c r="E31" s="358"/>
      <c r="F31" s="358"/>
      <c r="G31" s="351"/>
      <c r="H31" s="358"/>
      <c r="I31" s="358"/>
      <c r="J31" s="351"/>
      <c r="K31" s="29"/>
    </row>
    <row r="32" spans="1:26" ht="15.75" customHeight="1">
      <c r="A32" s="1"/>
      <c r="B32" s="14" t="s">
        <v>89</v>
      </c>
      <c r="C32" s="358"/>
      <c r="D32" s="360"/>
      <c r="E32" s="358" t="s">
        <v>89</v>
      </c>
      <c r="F32" s="358"/>
      <c r="G32" s="360"/>
      <c r="H32" s="358" t="s">
        <v>89</v>
      </c>
      <c r="I32" s="358"/>
      <c r="J32" s="360"/>
      <c r="K32" s="29"/>
    </row>
    <row r="33" spans="1:26" ht="15.75" customHeight="1">
      <c r="A33" s="1"/>
      <c r="B33" s="14"/>
      <c r="C33" s="358"/>
      <c r="D33" s="351"/>
      <c r="E33" s="358"/>
      <c r="F33" s="358"/>
      <c r="G33" s="351"/>
      <c r="H33" s="358"/>
      <c r="I33" s="358"/>
      <c r="J33" s="351"/>
      <c r="K33" s="29"/>
    </row>
    <row r="34" spans="1:26" ht="15.75" customHeight="1">
      <c r="A34" s="1"/>
      <c r="B34" s="14" t="s">
        <v>90</v>
      </c>
      <c r="C34" s="358"/>
      <c r="D34" s="360"/>
      <c r="E34" s="358" t="s">
        <v>90</v>
      </c>
      <c r="F34" s="358"/>
      <c r="G34" s="360"/>
      <c r="H34" s="358" t="s">
        <v>90</v>
      </c>
      <c r="I34" s="358"/>
      <c r="J34" s="360"/>
      <c r="K34" s="29"/>
    </row>
    <row r="35" spans="1:26" ht="15.75" customHeight="1">
      <c r="A35" s="1"/>
      <c r="B35" s="14"/>
      <c r="C35" s="358"/>
      <c r="D35" s="351"/>
      <c r="E35" s="358"/>
      <c r="F35" s="358"/>
      <c r="G35" s="351"/>
      <c r="H35" s="358"/>
      <c r="I35" s="358"/>
      <c r="J35" s="351"/>
      <c r="K35" s="29"/>
    </row>
    <row r="36" spans="1:26" ht="15" customHeight="1">
      <c r="A36" s="1"/>
      <c r="B36" s="14"/>
      <c r="C36" s="358"/>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91</v>
      </c>
      <c r="C37" s="358"/>
      <c r="D37" s="360"/>
      <c r="E37" s="358" t="s">
        <v>92</v>
      </c>
      <c r="F37" s="358"/>
      <c r="G37" s="360"/>
      <c r="H37" s="358" t="s">
        <v>93</v>
      </c>
      <c r="I37" s="358"/>
      <c r="J37" s="360"/>
      <c r="K37" s="29"/>
      <c r="L37" s="1"/>
      <c r="M37" s="1"/>
      <c r="N37" s="1"/>
      <c r="O37" s="1"/>
      <c r="P37" s="1"/>
      <c r="Q37" s="1"/>
      <c r="R37" s="1"/>
      <c r="S37" s="1"/>
      <c r="T37" s="1"/>
      <c r="U37" s="1"/>
      <c r="V37" s="1"/>
      <c r="W37" s="1"/>
      <c r="X37" s="1"/>
      <c r="Y37" s="1"/>
      <c r="Z37" s="1"/>
    </row>
    <row r="38" spans="1:26" ht="15.75" customHeight="1">
      <c r="A38" s="1"/>
      <c r="B38" s="14"/>
      <c r="C38" s="358"/>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358"/>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358"/>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358"/>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row>
    <row r="44" spans="1:26" ht="15" customHeight="1">
      <c r="A44" s="1"/>
      <c r="B44" s="42" t="s">
        <v>94</v>
      </c>
      <c r="C44" s="46"/>
      <c r="D44" s="87" t="str">
        <f>IF($D$19="VO - výzkumná organizace","U veřejných výzkumných organizací není relevantní.","")</f>
        <v/>
      </c>
      <c r="E44" s="88"/>
      <c r="F44" s="88"/>
      <c r="G44" s="88"/>
      <c r="H44" s="88"/>
      <c r="I44" s="88"/>
      <c r="J44" s="88"/>
      <c r="K44" s="88"/>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95</v>
      </c>
      <c r="C46" s="427"/>
      <c r="D46" s="428"/>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29"/>
      <c r="C47" s="430"/>
      <c r="D47" s="431"/>
      <c r="E47" s="29"/>
      <c r="F47" s="29"/>
      <c r="G47" s="29"/>
      <c r="H47" s="29"/>
      <c r="I47" s="29"/>
      <c r="J47" s="29"/>
      <c r="K47" s="29"/>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97</v>
      </c>
      <c r="C49" s="427"/>
      <c r="D49" s="428"/>
      <c r="E49" s="12"/>
      <c r="F49" s="12"/>
      <c r="G49" s="91"/>
      <c r="H49" s="12"/>
      <c r="I49" s="12"/>
      <c r="J49" s="91"/>
      <c r="K49" s="12"/>
    </row>
    <row r="50" spans="1:26" ht="38.25" customHeight="1">
      <c r="A50" s="1"/>
      <c r="B50" s="429"/>
      <c r="C50" s="430"/>
      <c r="D50" s="431"/>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98</v>
      </c>
      <c r="C51" s="48"/>
      <c r="D51" s="360"/>
      <c r="E51" s="358" t="s">
        <v>99</v>
      </c>
      <c r="F51" s="369"/>
      <c r="G51" s="360"/>
      <c r="H51" s="358" t="s">
        <v>100</v>
      </c>
      <c r="I51" s="369"/>
      <c r="J51" s="360"/>
      <c r="K51" s="29"/>
    </row>
    <row r="52" spans="1:26" ht="15.75" customHeight="1">
      <c r="A52" s="1"/>
      <c r="B52" s="37"/>
      <c r="C52" s="29"/>
      <c r="D52" s="353"/>
      <c r="E52" s="370"/>
      <c r="F52" s="365"/>
      <c r="G52" s="365"/>
      <c r="H52" s="370"/>
      <c r="I52" s="365"/>
      <c r="J52" s="365"/>
      <c r="K52" s="29"/>
    </row>
    <row r="53" spans="1:26" ht="15.75" customHeight="1">
      <c r="A53" s="1"/>
      <c r="B53" s="14" t="s">
        <v>89</v>
      </c>
      <c r="C53" s="92"/>
      <c r="D53" s="360"/>
      <c r="E53" s="358" t="s">
        <v>89</v>
      </c>
      <c r="F53" s="369"/>
      <c r="G53" s="360"/>
      <c r="H53" s="358" t="s">
        <v>89</v>
      </c>
      <c r="I53" s="369"/>
      <c r="J53" s="360"/>
      <c r="K53" s="29"/>
    </row>
    <row r="54" spans="1:26" ht="15.75" customHeight="1">
      <c r="A54" s="1"/>
      <c r="B54" s="37"/>
      <c r="C54" s="29"/>
      <c r="D54" s="353"/>
      <c r="E54" s="370"/>
      <c r="F54" s="365"/>
      <c r="G54" s="365"/>
      <c r="H54" s="370"/>
      <c r="I54" s="365"/>
      <c r="J54" s="365"/>
      <c r="K54" s="29"/>
    </row>
    <row r="55" spans="1:26" ht="15.75" customHeight="1">
      <c r="A55" s="1"/>
      <c r="B55" s="14" t="s">
        <v>77</v>
      </c>
      <c r="C55" s="92"/>
      <c r="D55" s="360"/>
      <c r="E55" s="358" t="s">
        <v>77</v>
      </c>
      <c r="F55" s="369"/>
      <c r="G55" s="360"/>
      <c r="H55" s="358" t="s">
        <v>77</v>
      </c>
      <c r="I55" s="369"/>
      <c r="J55" s="360"/>
      <c r="K55" s="29"/>
    </row>
    <row r="56" spans="1:26" ht="15.75" customHeight="1">
      <c r="A56" s="1"/>
      <c r="B56" s="37"/>
      <c r="C56" s="29"/>
      <c r="D56" s="353"/>
      <c r="E56" s="370"/>
      <c r="F56" s="365"/>
      <c r="G56" s="365"/>
      <c r="H56" s="370"/>
      <c r="I56" s="365"/>
      <c r="J56" s="365"/>
      <c r="K56" s="29"/>
    </row>
    <row r="57" spans="1:26" ht="15.75" customHeight="1">
      <c r="A57" s="1"/>
      <c r="B57" s="14" t="s">
        <v>101</v>
      </c>
      <c r="C57" s="92"/>
      <c r="D57" s="360"/>
      <c r="E57" s="358" t="s">
        <v>101</v>
      </c>
      <c r="F57" s="369"/>
      <c r="G57" s="360"/>
      <c r="H57" s="358" t="s">
        <v>101</v>
      </c>
      <c r="I57" s="369"/>
      <c r="J57" s="360"/>
      <c r="K57" s="29"/>
    </row>
    <row r="58" spans="1:26" ht="15.75" customHeight="1">
      <c r="A58" s="1"/>
      <c r="B58" s="37"/>
      <c r="C58" s="29"/>
      <c r="D58" s="353"/>
      <c r="E58" s="370"/>
      <c r="F58" s="365"/>
      <c r="G58" s="365"/>
      <c r="H58" s="370"/>
      <c r="I58" s="365"/>
      <c r="J58" s="365"/>
      <c r="K58" s="29"/>
    </row>
    <row r="59" spans="1:26" ht="15.75" customHeight="1">
      <c r="A59" s="1"/>
      <c r="B59" s="14" t="s">
        <v>102</v>
      </c>
      <c r="C59" s="92"/>
      <c r="D59" s="371"/>
      <c r="E59" s="358" t="s">
        <v>102</v>
      </c>
      <c r="F59" s="369"/>
      <c r="G59" s="371"/>
      <c r="H59" s="358" t="s">
        <v>102</v>
      </c>
      <c r="I59" s="369"/>
      <c r="J59" s="371"/>
      <c r="K59" s="29"/>
    </row>
    <row r="60" spans="1:26" ht="15.75" customHeight="1">
      <c r="A60" s="1"/>
      <c r="B60" s="37"/>
      <c r="C60" s="29"/>
      <c r="D60" s="353"/>
      <c r="E60" s="370"/>
      <c r="F60" s="365"/>
      <c r="G60" s="365"/>
      <c r="H60" s="370"/>
      <c r="I60" s="365"/>
      <c r="J60" s="365"/>
      <c r="K60" s="29"/>
    </row>
    <row r="61" spans="1:26" ht="30" customHeight="1">
      <c r="A61" s="1"/>
      <c r="B61" s="14" t="s">
        <v>103</v>
      </c>
      <c r="C61" s="92"/>
      <c r="D61" s="360"/>
      <c r="E61" s="358" t="s">
        <v>103</v>
      </c>
      <c r="F61" s="369"/>
      <c r="G61" s="360"/>
      <c r="H61" s="358" t="s">
        <v>103</v>
      </c>
      <c r="I61" s="369"/>
      <c r="J61" s="360"/>
      <c r="K61" s="29"/>
    </row>
    <row r="62" spans="1:26" ht="15.75" customHeight="1">
      <c r="A62" s="1"/>
      <c r="B62" s="29"/>
      <c r="C62" s="29"/>
      <c r="D62" s="365"/>
      <c r="E62" s="365"/>
      <c r="F62" s="365"/>
      <c r="G62" s="365"/>
      <c r="H62" s="365"/>
      <c r="I62" s="365"/>
      <c r="J62" s="365"/>
      <c r="K62" s="29"/>
      <c r="L62" s="93"/>
      <c r="M62" s="93"/>
      <c r="N62" s="93"/>
      <c r="O62" s="93"/>
      <c r="P62" s="93"/>
      <c r="Q62" s="93"/>
    </row>
    <row r="63" spans="1:26" ht="15.75" customHeight="1">
      <c r="A63" s="1"/>
      <c r="B63" s="29"/>
      <c r="C63" s="29"/>
      <c r="D63" s="365"/>
      <c r="E63" s="365"/>
      <c r="F63" s="365"/>
      <c r="G63" s="365"/>
      <c r="H63" s="365"/>
      <c r="I63" s="365"/>
      <c r="J63" s="365"/>
      <c r="K63" s="29"/>
      <c r="L63" s="93"/>
      <c r="M63" s="93"/>
      <c r="N63" s="93"/>
      <c r="O63" s="93"/>
      <c r="P63" s="93"/>
      <c r="Q63" s="93"/>
      <c r="R63" s="1"/>
      <c r="S63" s="1"/>
      <c r="T63" s="1"/>
      <c r="U63" s="1"/>
      <c r="V63" s="1"/>
      <c r="W63" s="1"/>
      <c r="X63" s="1"/>
      <c r="Y63" s="1"/>
      <c r="Z63" s="1"/>
    </row>
    <row r="64" spans="1:26" ht="15.75" customHeight="1">
      <c r="A64" s="1"/>
      <c r="B64" s="14" t="s">
        <v>104</v>
      </c>
      <c r="C64" s="48"/>
      <c r="D64" s="360"/>
      <c r="E64" s="358" t="s">
        <v>105</v>
      </c>
      <c r="F64" s="369"/>
      <c r="G64" s="360"/>
      <c r="H64" s="358" t="s">
        <v>106</v>
      </c>
      <c r="I64" s="369"/>
      <c r="J64" s="360"/>
      <c r="K64" s="29"/>
      <c r="L64" s="93"/>
      <c r="M64" s="93"/>
      <c r="N64" s="93"/>
      <c r="O64" s="93"/>
      <c r="P64" s="93"/>
      <c r="Q64" s="93"/>
      <c r="R64" s="1"/>
      <c r="S64" s="1"/>
      <c r="T64" s="1"/>
      <c r="U64" s="1"/>
      <c r="V64" s="1"/>
      <c r="W64" s="1"/>
      <c r="X64" s="1"/>
      <c r="Y64" s="1"/>
      <c r="Z64" s="1"/>
    </row>
    <row r="65" spans="1:26" ht="15.75" customHeight="1">
      <c r="A65" s="1"/>
      <c r="B65" s="37"/>
      <c r="C65" s="29"/>
      <c r="D65" s="353"/>
      <c r="E65" s="370"/>
      <c r="F65" s="365"/>
      <c r="G65" s="365"/>
      <c r="H65" s="370"/>
      <c r="I65" s="365"/>
      <c r="J65" s="365"/>
      <c r="K65" s="29"/>
      <c r="L65" s="93"/>
      <c r="M65" s="93"/>
      <c r="N65" s="93"/>
      <c r="O65" s="93"/>
      <c r="P65" s="93"/>
      <c r="Q65" s="93"/>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93"/>
      <c r="M66" s="93"/>
      <c r="N66" s="93"/>
      <c r="O66" s="93"/>
      <c r="P66" s="93"/>
      <c r="Q66" s="93"/>
      <c r="R66" s="1"/>
      <c r="S66" s="1"/>
      <c r="T66" s="1"/>
      <c r="U66" s="1"/>
      <c r="V66" s="1"/>
      <c r="W66" s="1"/>
      <c r="X66" s="1"/>
      <c r="Y66" s="1"/>
      <c r="Z66" s="1"/>
    </row>
    <row r="67" spans="1:26" ht="15.75" customHeight="1">
      <c r="A67" s="1"/>
      <c r="B67" s="37"/>
      <c r="C67" s="29"/>
      <c r="D67" s="353"/>
      <c r="E67" s="370"/>
      <c r="F67" s="365"/>
      <c r="G67" s="365"/>
      <c r="H67" s="370"/>
      <c r="I67" s="365"/>
      <c r="J67" s="365"/>
      <c r="K67" s="29"/>
      <c r="L67" s="93"/>
      <c r="M67" s="93"/>
      <c r="N67" s="93"/>
      <c r="O67" s="93"/>
      <c r="P67" s="93"/>
      <c r="Q67" s="93"/>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93"/>
      <c r="M68" s="93"/>
      <c r="N68" s="93"/>
      <c r="O68" s="93"/>
      <c r="P68" s="93"/>
      <c r="Q68" s="93"/>
      <c r="R68" s="1"/>
      <c r="S68" s="1"/>
      <c r="T68" s="1"/>
      <c r="U68" s="1"/>
      <c r="V68" s="1"/>
      <c r="W68" s="1"/>
      <c r="X68" s="1"/>
      <c r="Y68" s="1"/>
      <c r="Z68" s="1"/>
    </row>
    <row r="69" spans="1:26" ht="15.75" customHeight="1">
      <c r="A69" s="1"/>
      <c r="B69" s="37"/>
      <c r="C69" s="29"/>
      <c r="D69" s="353"/>
      <c r="E69" s="370"/>
      <c r="F69" s="365"/>
      <c r="G69" s="365"/>
      <c r="H69" s="370"/>
      <c r="I69" s="365"/>
      <c r="J69" s="365"/>
      <c r="K69" s="29"/>
      <c r="L69" s="93"/>
      <c r="M69" s="93"/>
      <c r="N69" s="93"/>
      <c r="O69" s="93"/>
      <c r="P69" s="93"/>
      <c r="Q69" s="93"/>
      <c r="R69" s="1"/>
      <c r="S69" s="1"/>
      <c r="T69" s="1"/>
      <c r="U69" s="1"/>
      <c r="V69" s="1"/>
      <c r="W69" s="1"/>
      <c r="X69" s="1"/>
      <c r="Y69" s="1"/>
      <c r="Z69" s="1"/>
    </row>
    <row r="70" spans="1:26" ht="15.75" customHeight="1">
      <c r="A70" s="1"/>
      <c r="B70" s="14" t="s">
        <v>101</v>
      </c>
      <c r="C70" s="92"/>
      <c r="D70" s="360"/>
      <c r="E70" s="358" t="s">
        <v>101</v>
      </c>
      <c r="F70" s="369"/>
      <c r="G70" s="360"/>
      <c r="H70" s="358" t="s">
        <v>101</v>
      </c>
      <c r="I70" s="369"/>
      <c r="J70" s="360"/>
      <c r="K70" s="29"/>
      <c r="L70" s="93"/>
      <c r="M70" s="93"/>
      <c r="N70" s="93"/>
      <c r="O70" s="93"/>
      <c r="P70" s="93"/>
      <c r="Q70" s="93"/>
      <c r="R70" s="1"/>
      <c r="S70" s="1"/>
      <c r="T70" s="1"/>
      <c r="U70" s="1"/>
      <c r="V70" s="1"/>
      <c r="W70" s="1"/>
      <c r="X70" s="1"/>
      <c r="Y70" s="1"/>
      <c r="Z70" s="1"/>
    </row>
    <row r="71" spans="1:26" ht="15.75" customHeight="1">
      <c r="A71" s="1"/>
      <c r="B71" s="37"/>
      <c r="C71" s="29"/>
      <c r="D71" s="353"/>
      <c r="E71" s="370"/>
      <c r="F71" s="365"/>
      <c r="G71" s="365"/>
      <c r="H71" s="370"/>
      <c r="I71" s="365"/>
      <c r="J71" s="365"/>
      <c r="K71" s="29"/>
      <c r="L71" s="93"/>
      <c r="M71" s="93"/>
      <c r="N71" s="93"/>
      <c r="O71" s="93"/>
      <c r="P71" s="93"/>
      <c r="Q71" s="93"/>
      <c r="R71" s="1"/>
      <c r="S71" s="1"/>
      <c r="T71" s="1"/>
      <c r="U71" s="1"/>
      <c r="V71" s="1"/>
      <c r="W71" s="1"/>
      <c r="X71" s="1"/>
      <c r="Y71" s="1"/>
      <c r="Z71" s="1"/>
    </row>
    <row r="72" spans="1:26" ht="15.75" customHeight="1">
      <c r="A72" s="1"/>
      <c r="B72" s="14" t="s">
        <v>102</v>
      </c>
      <c r="C72" s="92"/>
      <c r="D72" s="372"/>
      <c r="E72" s="358" t="s">
        <v>102</v>
      </c>
      <c r="F72" s="369"/>
      <c r="G72" s="371"/>
      <c r="H72" s="358" t="s">
        <v>102</v>
      </c>
      <c r="I72" s="369"/>
      <c r="J72" s="371"/>
      <c r="K72" s="29"/>
      <c r="L72" s="93"/>
      <c r="M72" s="93"/>
      <c r="N72" s="93"/>
      <c r="O72" s="93"/>
      <c r="P72" s="93"/>
      <c r="Q72" s="93"/>
      <c r="R72" s="1"/>
      <c r="S72" s="1"/>
      <c r="T72" s="1"/>
      <c r="U72" s="1"/>
      <c r="V72" s="1"/>
      <c r="W72" s="1"/>
      <c r="X72" s="1"/>
      <c r="Y72" s="1"/>
      <c r="Z72" s="1"/>
    </row>
    <row r="73" spans="1:26" ht="15.75" customHeight="1">
      <c r="A73" s="1"/>
      <c r="B73" s="37"/>
      <c r="C73" s="29"/>
      <c r="D73" s="353"/>
      <c r="E73" s="370"/>
      <c r="F73" s="365"/>
      <c r="G73" s="365"/>
      <c r="H73" s="370"/>
      <c r="I73" s="365"/>
      <c r="J73" s="365"/>
      <c r="K73" s="29"/>
      <c r="L73" s="93"/>
      <c r="M73" s="93"/>
      <c r="N73" s="93"/>
      <c r="O73" s="93"/>
      <c r="P73" s="93"/>
      <c r="Q73" s="93"/>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93"/>
      <c r="M74" s="93"/>
      <c r="N74" s="93"/>
      <c r="O74" s="93"/>
      <c r="P74" s="93"/>
      <c r="Q74" s="93"/>
      <c r="R74" s="1"/>
      <c r="S74" s="1"/>
      <c r="T74" s="1"/>
      <c r="U74" s="1"/>
      <c r="V74" s="1"/>
      <c r="W74" s="1"/>
      <c r="X74" s="1"/>
      <c r="Y74" s="1"/>
      <c r="Z74" s="1"/>
    </row>
    <row r="75" spans="1:26" ht="9" customHeight="1">
      <c r="A75" s="1"/>
      <c r="B75" s="14"/>
      <c r="C75" s="92"/>
      <c r="D75" s="351"/>
      <c r="E75" s="358"/>
      <c r="F75" s="369"/>
      <c r="G75" s="351"/>
      <c r="H75" s="358"/>
      <c r="I75" s="369"/>
      <c r="J75" s="351"/>
      <c r="K75" s="29"/>
      <c r="L75" s="93"/>
      <c r="M75" s="93"/>
      <c r="N75" s="93"/>
      <c r="O75" s="93"/>
      <c r="P75" s="93"/>
      <c r="Q75" s="93"/>
      <c r="R75" s="1"/>
      <c r="S75" s="1"/>
      <c r="T75" s="1"/>
      <c r="U75" s="1"/>
      <c r="V75" s="1"/>
      <c r="W75" s="1"/>
      <c r="X75" s="1"/>
      <c r="Y75" s="1"/>
      <c r="Z75" s="1"/>
    </row>
    <row r="76" spans="1:26" ht="9" customHeight="1">
      <c r="A76" s="27"/>
      <c r="B76" s="10"/>
      <c r="C76" s="10"/>
      <c r="D76" s="10"/>
      <c r="E76" s="10"/>
      <c r="F76" s="10"/>
      <c r="G76" s="10"/>
      <c r="H76" s="10"/>
      <c r="I76" s="10"/>
      <c r="J76" s="10"/>
      <c r="K76" s="10"/>
      <c r="L76" s="94"/>
      <c r="M76" s="94"/>
      <c r="N76" s="94"/>
      <c r="O76" s="94"/>
      <c r="P76" s="94"/>
      <c r="Q76" s="94"/>
      <c r="R76" s="27"/>
      <c r="S76" s="27"/>
      <c r="T76" s="27"/>
      <c r="U76" s="27"/>
      <c r="V76" s="27"/>
      <c r="W76" s="27"/>
      <c r="X76" s="27"/>
      <c r="Y76" s="27"/>
      <c r="Z76" s="27"/>
    </row>
    <row r="77" spans="1:26" ht="9.75" customHeight="1">
      <c r="A77" s="27"/>
      <c r="B77" s="29"/>
      <c r="C77" s="29"/>
      <c r="D77" s="29"/>
      <c r="E77" s="29"/>
      <c r="F77" s="29"/>
      <c r="G77" s="29"/>
      <c r="H77" s="29"/>
      <c r="I77" s="29"/>
      <c r="J77" s="29"/>
      <c r="K77" s="29"/>
      <c r="L77" s="94"/>
      <c r="M77" s="94"/>
      <c r="N77" s="94"/>
      <c r="O77" s="94"/>
      <c r="P77" s="94"/>
      <c r="Q77" s="94"/>
      <c r="R77" s="27"/>
      <c r="S77" s="27"/>
      <c r="T77" s="27"/>
      <c r="U77" s="27"/>
      <c r="V77" s="27"/>
      <c r="W77" s="27"/>
      <c r="X77" s="27"/>
      <c r="Y77" s="27"/>
      <c r="Z77" s="27"/>
    </row>
    <row r="78" spans="1:26" ht="18.75" customHeight="1">
      <c r="A78" s="1"/>
      <c r="B78" s="89" t="s">
        <v>107</v>
      </c>
      <c r="C78" s="90"/>
      <c r="D78" s="29"/>
      <c r="E78" s="29"/>
      <c r="F78" s="29"/>
      <c r="G78" s="29"/>
      <c r="H78" s="29"/>
      <c r="I78" s="29"/>
      <c r="J78" s="29"/>
      <c r="K78" s="29"/>
      <c r="L78" s="93"/>
      <c r="M78" s="93"/>
      <c r="N78" s="93"/>
      <c r="O78" s="93"/>
      <c r="P78" s="93"/>
      <c r="Q78" s="93"/>
    </row>
    <row r="79" spans="1:26" ht="306" customHeight="1">
      <c r="A79" s="1"/>
      <c r="B79" s="473" t="s">
        <v>108</v>
      </c>
      <c r="C79" s="420"/>
      <c r="D79" s="421"/>
      <c r="E79" s="29"/>
      <c r="F79" s="29"/>
      <c r="G79" s="459"/>
      <c r="H79" s="458"/>
      <c r="I79" s="29"/>
      <c r="J79" s="95" t="str">
        <f>IF($D$19="VO - výzkumná organizace","Není relevantní","Zapsáno znaků: "&amp;LEN(G79)&amp;" z max. 1000")</f>
        <v>Zapsáno znaků: 0 z max. 1000</v>
      </c>
      <c r="K79" s="29"/>
      <c r="L79" s="93"/>
      <c r="M79" s="93"/>
      <c r="N79" s="93"/>
      <c r="O79" s="93"/>
      <c r="P79" s="93"/>
      <c r="Q79" s="93"/>
      <c r="R79" s="1"/>
      <c r="S79" s="1"/>
      <c r="T79" s="1"/>
      <c r="U79" s="1"/>
      <c r="V79" s="1"/>
      <c r="W79" s="1"/>
      <c r="X79" s="1"/>
      <c r="Y79" s="1"/>
      <c r="Z79" s="1"/>
    </row>
    <row r="80" spans="1:26" ht="15.75" customHeight="1">
      <c r="A80" s="1"/>
      <c r="B80" s="29"/>
      <c r="C80" s="29"/>
      <c r="D80" s="29"/>
      <c r="E80" s="29"/>
      <c r="F80" s="29"/>
      <c r="G80" s="29"/>
      <c r="H80" s="29"/>
      <c r="I80" s="29"/>
      <c r="J80" s="29"/>
      <c r="K80" s="29"/>
      <c r="L80" s="93"/>
      <c r="M80" s="93"/>
      <c r="N80" s="93"/>
      <c r="O80" s="93"/>
      <c r="P80" s="93"/>
      <c r="Q80" s="93"/>
    </row>
    <row r="81" spans="1:26" ht="9" customHeight="1">
      <c r="A81" s="1"/>
      <c r="B81" s="22"/>
      <c r="C81" s="22"/>
      <c r="D81" s="22"/>
      <c r="E81" s="22"/>
      <c r="F81" s="22"/>
      <c r="G81" s="22"/>
      <c r="H81" s="22"/>
      <c r="I81" s="22"/>
      <c r="J81" s="22"/>
      <c r="K81" s="22"/>
      <c r="L81" s="93"/>
      <c r="M81" s="93"/>
      <c r="N81" s="93"/>
      <c r="O81" s="93"/>
      <c r="P81" s="93"/>
      <c r="Q81" s="93"/>
      <c r="R81" s="1"/>
      <c r="S81" s="1"/>
      <c r="T81" s="1"/>
      <c r="U81" s="1"/>
      <c r="V81" s="1"/>
      <c r="W81" s="1"/>
      <c r="X81" s="1"/>
      <c r="Y81" s="1"/>
      <c r="Z81" s="1"/>
    </row>
    <row r="82" spans="1:26" ht="9" customHeight="1">
      <c r="A82" s="1"/>
      <c r="B82" s="29"/>
      <c r="C82" s="29"/>
      <c r="D82" s="29"/>
      <c r="E82" s="29"/>
      <c r="F82" s="29"/>
      <c r="G82" s="29"/>
      <c r="H82" s="29"/>
      <c r="I82" s="29"/>
      <c r="J82" s="29"/>
      <c r="K82" s="29"/>
      <c r="L82" s="93"/>
      <c r="M82" s="93"/>
      <c r="N82" s="93"/>
      <c r="O82" s="93"/>
      <c r="P82" s="93"/>
      <c r="Q82" s="93"/>
      <c r="R82" s="1"/>
      <c r="S82" s="1"/>
      <c r="T82" s="1"/>
      <c r="U82" s="1"/>
      <c r="V82" s="1"/>
      <c r="W82" s="1"/>
      <c r="X82" s="1"/>
      <c r="Y82" s="1"/>
      <c r="Z82" s="1"/>
    </row>
    <row r="83" spans="1:26" ht="18.75" customHeight="1">
      <c r="A83" s="1"/>
      <c r="B83" s="89" t="s">
        <v>109</v>
      </c>
      <c r="C83" s="90"/>
      <c r="D83" s="29"/>
      <c r="E83" s="29"/>
      <c r="F83" s="29"/>
      <c r="G83" s="29"/>
      <c r="H83" s="29"/>
      <c r="I83" s="29"/>
      <c r="J83" s="29"/>
      <c r="K83" s="29"/>
      <c r="L83" s="93"/>
      <c r="M83" s="93"/>
      <c r="N83" s="93"/>
      <c r="O83" s="93"/>
      <c r="P83" s="93"/>
      <c r="Q83" s="93"/>
    </row>
    <row r="84" spans="1:26" ht="39" customHeight="1">
      <c r="A84" s="1"/>
      <c r="B84" s="485" t="s">
        <v>110</v>
      </c>
      <c r="C84" s="420"/>
      <c r="D84" s="421"/>
      <c r="E84" s="12"/>
      <c r="F84" s="12"/>
      <c r="G84" s="91"/>
      <c r="H84" s="12"/>
      <c r="I84" s="12"/>
      <c r="J84" s="91"/>
      <c r="K84" s="12"/>
      <c r="L84" s="93"/>
      <c r="M84" s="93"/>
      <c r="N84" s="93"/>
      <c r="O84" s="93"/>
      <c r="P84" s="93"/>
      <c r="Q84" s="93"/>
    </row>
    <row r="85" spans="1:26" ht="15.75" customHeight="1">
      <c r="A85" s="1"/>
      <c r="B85" s="14" t="s">
        <v>111</v>
      </c>
      <c r="C85" s="92"/>
      <c r="D85" s="360"/>
      <c r="E85" s="358" t="s">
        <v>112</v>
      </c>
      <c r="F85" s="369"/>
      <c r="G85" s="360"/>
      <c r="H85" s="358" t="s">
        <v>113</v>
      </c>
      <c r="I85" s="369"/>
      <c r="J85" s="360"/>
      <c r="K85" s="29"/>
      <c r="L85" s="93"/>
      <c r="M85" s="93"/>
      <c r="N85" s="93"/>
      <c r="O85" s="93"/>
      <c r="P85" s="93"/>
      <c r="Q85" s="93"/>
    </row>
    <row r="86" spans="1:26" ht="15.75" customHeight="1">
      <c r="A86" s="1"/>
      <c r="B86" s="37"/>
      <c r="C86" s="29"/>
      <c r="D86" s="365"/>
      <c r="E86" s="370"/>
      <c r="F86" s="365"/>
      <c r="G86" s="365"/>
      <c r="H86" s="370"/>
      <c r="I86" s="365"/>
      <c r="J86" s="365"/>
      <c r="K86" s="29"/>
      <c r="L86" s="93"/>
      <c r="M86" s="93"/>
      <c r="N86" s="93"/>
      <c r="O86" s="93"/>
      <c r="P86" s="93"/>
      <c r="Q86" s="93"/>
    </row>
    <row r="87" spans="1:26" ht="15.75" customHeight="1">
      <c r="A87" s="1"/>
      <c r="B87" s="14" t="s">
        <v>75</v>
      </c>
      <c r="C87" s="92"/>
      <c r="D87" s="360"/>
      <c r="E87" s="358" t="s">
        <v>75</v>
      </c>
      <c r="F87" s="369"/>
      <c r="G87" s="360"/>
      <c r="H87" s="358" t="s">
        <v>75</v>
      </c>
      <c r="I87" s="369"/>
      <c r="J87" s="360"/>
      <c r="K87" s="29"/>
      <c r="L87" s="93"/>
      <c r="M87" s="93"/>
      <c r="N87" s="93"/>
      <c r="O87" s="93"/>
      <c r="P87" s="93"/>
      <c r="Q87" s="93"/>
    </row>
    <row r="88" spans="1:26" ht="15.75" customHeight="1">
      <c r="A88" s="1"/>
      <c r="B88" s="37"/>
      <c r="C88" s="29"/>
      <c r="D88" s="365"/>
      <c r="E88" s="370"/>
      <c r="F88" s="365"/>
      <c r="G88" s="365"/>
      <c r="H88" s="370"/>
      <c r="I88" s="365"/>
      <c r="J88" s="365"/>
      <c r="K88" s="29"/>
      <c r="L88" s="93"/>
      <c r="M88" s="93"/>
      <c r="N88" s="93"/>
      <c r="O88" s="93"/>
      <c r="P88" s="93"/>
      <c r="Q88" s="93"/>
    </row>
    <row r="89" spans="1:26" ht="15.75" customHeight="1">
      <c r="A89" s="1"/>
      <c r="B89" s="14" t="s">
        <v>102</v>
      </c>
      <c r="C89" s="92"/>
      <c r="D89" s="371"/>
      <c r="E89" s="358" t="s">
        <v>102</v>
      </c>
      <c r="F89" s="369"/>
      <c r="G89" s="371"/>
      <c r="H89" s="358" t="s">
        <v>102</v>
      </c>
      <c r="I89" s="369"/>
      <c r="J89" s="371"/>
      <c r="K89" s="29"/>
      <c r="L89" s="93"/>
      <c r="M89" s="93"/>
      <c r="N89" s="93"/>
      <c r="O89" s="93"/>
      <c r="P89" s="93"/>
      <c r="Q89" s="93"/>
    </row>
    <row r="90" spans="1:26" ht="15.75" customHeight="1">
      <c r="A90" s="1"/>
      <c r="B90" s="14"/>
      <c r="C90" s="92"/>
      <c r="D90" s="358"/>
      <c r="E90" s="358"/>
      <c r="F90" s="358"/>
      <c r="G90" s="358"/>
      <c r="H90" s="358"/>
      <c r="I90" s="358"/>
      <c r="J90" s="358"/>
      <c r="K90" s="29"/>
      <c r="L90" s="93"/>
      <c r="M90" s="93"/>
      <c r="N90" s="93"/>
      <c r="O90" s="93"/>
      <c r="P90" s="93"/>
      <c r="Q90" s="93"/>
      <c r="R90" s="1"/>
      <c r="S90" s="1"/>
      <c r="T90" s="1"/>
      <c r="U90" s="1"/>
      <c r="V90" s="1"/>
      <c r="W90" s="1"/>
      <c r="X90" s="1"/>
      <c r="Y90" s="1"/>
      <c r="Z90" s="1"/>
    </row>
    <row r="91" spans="1:26" ht="15.75" customHeight="1">
      <c r="A91" s="27"/>
      <c r="B91" s="8"/>
      <c r="C91" s="8"/>
      <c r="D91" s="356"/>
      <c r="E91" s="356"/>
      <c r="F91" s="356"/>
      <c r="G91" s="356"/>
      <c r="H91" s="356"/>
      <c r="I91" s="356"/>
      <c r="J91" s="356"/>
      <c r="K91" s="8"/>
      <c r="L91" s="27"/>
      <c r="M91" s="27"/>
      <c r="N91" s="27"/>
      <c r="O91" s="27"/>
      <c r="P91" s="27"/>
      <c r="Q91" s="27"/>
      <c r="R91" s="27"/>
      <c r="S91" s="27"/>
      <c r="T91" s="27"/>
      <c r="U91" s="27"/>
      <c r="V91" s="27"/>
      <c r="W91" s="27"/>
      <c r="X91" s="27"/>
      <c r="Y91" s="27"/>
      <c r="Z91" s="27"/>
    </row>
    <row r="92" spans="1:26" ht="15.75" customHeight="1">
      <c r="A92" s="27"/>
      <c r="B92" s="14" t="s">
        <v>114</v>
      </c>
      <c r="C92" s="92"/>
      <c r="D92" s="360"/>
      <c r="E92" s="358" t="s">
        <v>115</v>
      </c>
      <c r="F92" s="369"/>
      <c r="G92" s="360"/>
      <c r="H92" s="358" t="s">
        <v>116</v>
      </c>
      <c r="I92" s="369"/>
      <c r="J92" s="360"/>
      <c r="K92" s="8"/>
      <c r="L92" s="27"/>
      <c r="M92" s="27"/>
      <c r="N92" s="27"/>
      <c r="O92" s="27"/>
      <c r="P92" s="27"/>
      <c r="Q92" s="27"/>
      <c r="R92" s="27"/>
      <c r="S92" s="27"/>
      <c r="T92" s="27"/>
      <c r="U92" s="27"/>
      <c r="V92" s="27"/>
      <c r="W92" s="27"/>
      <c r="X92" s="27"/>
      <c r="Y92" s="27"/>
      <c r="Z92" s="27"/>
    </row>
    <row r="93" spans="1:26" ht="15.75" customHeight="1">
      <c r="A93" s="27"/>
      <c r="B93" s="37"/>
      <c r="C93" s="29"/>
      <c r="D93" s="365"/>
      <c r="E93" s="370"/>
      <c r="F93" s="365"/>
      <c r="G93" s="365"/>
      <c r="H93" s="370"/>
      <c r="I93" s="365"/>
      <c r="J93" s="365"/>
      <c r="K93" s="8"/>
      <c r="L93" s="27"/>
      <c r="M93" s="27"/>
      <c r="N93" s="27"/>
      <c r="O93" s="27"/>
      <c r="P93" s="27"/>
      <c r="Q93" s="27"/>
      <c r="R93" s="27"/>
      <c r="S93" s="27"/>
      <c r="T93" s="27"/>
      <c r="U93" s="27"/>
      <c r="V93" s="27"/>
      <c r="W93" s="27"/>
      <c r="X93" s="27"/>
      <c r="Y93" s="27"/>
      <c r="Z93" s="27"/>
    </row>
    <row r="94" spans="1:26" ht="15.75" customHeight="1">
      <c r="A94" s="27"/>
      <c r="B94" s="14" t="s">
        <v>75</v>
      </c>
      <c r="C94" s="92"/>
      <c r="D94" s="360"/>
      <c r="E94" s="358" t="s">
        <v>75</v>
      </c>
      <c r="F94" s="369"/>
      <c r="G94" s="360"/>
      <c r="H94" s="358" t="s">
        <v>75</v>
      </c>
      <c r="I94" s="369"/>
      <c r="J94" s="360"/>
      <c r="K94" s="8"/>
      <c r="L94" s="27"/>
      <c r="M94" s="27"/>
      <c r="N94" s="27"/>
      <c r="O94" s="27"/>
      <c r="P94" s="27"/>
      <c r="Q94" s="27"/>
      <c r="R94" s="27"/>
      <c r="S94" s="27"/>
      <c r="T94" s="27"/>
      <c r="U94" s="27"/>
      <c r="V94" s="27"/>
      <c r="W94" s="27"/>
      <c r="X94" s="27"/>
      <c r="Y94" s="27"/>
      <c r="Z94" s="27"/>
    </row>
    <row r="95" spans="1:26" ht="15.75" customHeight="1">
      <c r="A95" s="27"/>
      <c r="B95" s="37"/>
      <c r="C95" s="29"/>
      <c r="D95" s="365"/>
      <c r="E95" s="370"/>
      <c r="F95" s="365"/>
      <c r="G95" s="365"/>
      <c r="H95" s="370"/>
      <c r="I95" s="365"/>
      <c r="J95" s="365"/>
      <c r="K95" s="8"/>
      <c r="L95" s="27"/>
      <c r="M95" s="27"/>
      <c r="N95" s="27"/>
      <c r="O95" s="27"/>
      <c r="P95" s="27"/>
      <c r="Q95" s="27"/>
      <c r="R95" s="27"/>
      <c r="S95" s="27"/>
      <c r="T95" s="27"/>
      <c r="U95" s="27"/>
      <c r="V95" s="27"/>
      <c r="W95" s="27"/>
      <c r="X95" s="27"/>
      <c r="Y95" s="27"/>
      <c r="Z95" s="27"/>
    </row>
    <row r="96" spans="1:26" ht="15.75" customHeight="1">
      <c r="A96" s="27"/>
      <c r="B96" s="14" t="s">
        <v>102</v>
      </c>
      <c r="C96" s="92"/>
      <c r="D96" s="371"/>
      <c r="E96" s="358" t="s">
        <v>102</v>
      </c>
      <c r="F96" s="369"/>
      <c r="G96" s="371"/>
      <c r="H96" s="358" t="s">
        <v>102</v>
      </c>
      <c r="I96" s="369"/>
      <c r="J96" s="371"/>
      <c r="K96" s="8"/>
      <c r="L96" s="27"/>
      <c r="M96" s="27"/>
      <c r="N96" s="27"/>
      <c r="O96" s="27"/>
      <c r="P96" s="27"/>
      <c r="Q96" s="27"/>
      <c r="R96" s="27"/>
      <c r="S96" s="27"/>
      <c r="T96" s="27"/>
      <c r="U96" s="27"/>
      <c r="V96" s="27"/>
      <c r="W96" s="27"/>
      <c r="X96" s="27"/>
      <c r="Y96" s="27"/>
      <c r="Z96" s="27"/>
    </row>
    <row r="97" spans="1:26" ht="9" customHeight="1">
      <c r="A97" s="27"/>
      <c r="B97" s="14"/>
      <c r="C97" s="92"/>
      <c r="D97" s="96"/>
      <c r="E97" s="14"/>
      <c r="F97" s="92"/>
      <c r="G97" s="96"/>
      <c r="H97" s="14"/>
      <c r="I97" s="92"/>
      <c r="J97" s="96"/>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86" t="str">
        <f>Pokyny!E51</f>
        <v xml:space="preserve"> Verze 1: listopad 2022.</v>
      </c>
      <c r="K101" s="421"/>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2"/>
      <c r="C103" s="72"/>
      <c r="D103" s="72"/>
      <c r="E103" s="72"/>
      <c r="F103" s="72"/>
      <c r="G103" s="72"/>
      <c r="H103" s="72"/>
      <c r="I103" s="72"/>
      <c r="J103" s="72"/>
      <c r="K103" s="72"/>
    </row>
    <row r="104" spans="1:26" ht="15.75" customHeight="1"/>
    <row r="105" spans="1:26" ht="15.75" customHeight="1"/>
    <row r="106" spans="1:26" ht="15.75" customHeight="1">
      <c r="J106" s="480" t="s">
        <v>16</v>
      </c>
      <c r="K106" s="455"/>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3"/>
      <c r="B150" s="93"/>
      <c r="C150" s="93"/>
      <c r="D150" s="93"/>
      <c r="E150" s="93"/>
    </row>
    <row r="151" spans="1:5" ht="15.75" customHeight="1">
      <c r="A151" s="93"/>
      <c r="B151" s="93"/>
      <c r="C151" s="93"/>
      <c r="D151" s="93"/>
      <c r="E151" s="93"/>
    </row>
    <row r="152" spans="1:5" ht="15.75" customHeight="1">
      <c r="A152" s="93"/>
      <c r="B152" s="93"/>
      <c r="C152" s="93"/>
      <c r="D152" s="93"/>
      <c r="E152" s="93"/>
    </row>
    <row r="153" spans="1:5" ht="15.75" customHeight="1">
      <c r="A153" s="93"/>
      <c r="B153" s="93"/>
      <c r="C153" s="93"/>
      <c r="D153" s="93"/>
      <c r="E153" s="93"/>
    </row>
    <row r="154" spans="1:5" ht="15.75" customHeight="1">
      <c r="A154" s="93"/>
      <c r="B154" s="93"/>
      <c r="C154" s="93"/>
      <c r="D154" s="93"/>
      <c r="E154" s="93"/>
    </row>
    <row r="155" spans="1:5" ht="15.75" customHeight="1">
      <c r="A155" s="93"/>
      <c r="B155" s="93"/>
      <c r="C155" s="93"/>
      <c r="D155" s="93"/>
      <c r="E155" s="93"/>
    </row>
    <row r="156" spans="1:5" ht="15.75" customHeight="1">
      <c r="A156" s="93"/>
      <c r="B156" s="93"/>
      <c r="C156" s="93"/>
      <c r="D156" s="93"/>
      <c r="E156" s="93"/>
    </row>
    <row r="157" spans="1:5" ht="15.75" customHeight="1">
      <c r="A157" s="93"/>
      <c r="B157" s="93"/>
      <c r="C157" s="93"/>
      <c r="D157" s="93"/>
      <c r="E157" s="93"/>
    </row>
    <row r="158" spans="1:5" ht="15.75" customHeight="1">
      <c r="A158" s="93"/>
      <c r="B158" s="93"/>
      <c r="C158" s="93"/>
      <c r="D158" s="93"/>
      <c r="E158" s="93"/>
    </row>
    <row r="159" spans="1:5" ht="15.75" customHeight="1">
      <c r="A159" s="93"/>
      <c r="B159" s="93"/>
      <c r="C159" s="93"/>
      <c r="D159" s="93"/>
      <c r="E159" s="93"/>
    </row>
    <row r="160" spans="1:5" ht="15.75" customHeight="1">
      <c r="A160" s="93"/>
      <c r="B160" s="93"/>
      <c r="C160" s="93"/>
      <c r="D160" s="93"/>
      <c r="E160" s="93"/>
    </row>
    <row r="161" spans="1:5" ht="15.75" customHeight="1">
      <c r="A161" s="93"/>
      <c r="B161" s="93"/>
      <c r="C161" s="93"/>
      <c r="D161" s="93"/>
      <c r="E161" s="93"/>
    </row>
    <row r="162" spans="1:5" ht="15.75" customHeight="1">
      <c r="A162" s="93"/>
      <c r="B162" s="93"/>
      <c r="C162" s="93"/>
      <c r="D162" s="93"/>
      <c r="E162" s="93"/>
    </row>
    <row r="163" spans="1:5" ht="15.75" customHeight="1">
      <c r="A163" s="93"/>
      <c r="B163" s="93"/>
      <c r="C163" s="93"/>
      <c r="D163" s="93"/>
      <c r="E163" s="93"/>
    </row>
    <row r="164" spans="1:5" ht="15.75" customHeight="1">
      <c r="A164" s="93"/>
      <c r="B164" s="93"/>
      <c r="C164" s="93"/>
      <c r="D164" s="93"/>
      <c r="E164" s="93"/>
    </row>
    <row r="165" spans="1:5" ht="15.75" customHeight="1">
      <c r="A165" s="93"/>
      <c r="B165" s="93"/>
      <c r="C165" s="93"/>
      <c r="D165" s="93"/>
      <c r="E165" s="93"/>
    </row>
    <row r="166" spans="1:5" ht="15.75" customHeight="1">
      <c r="A166" s="93"/>
      <c r="B166" s="93"/>
      <c r="C166" s="93"/>
      <c r="D166" s="93"/>
      <c r="E166" s="93"/>
    </row>
    <row r="167" spans="1:5" ht="15.75" customHeight="1">
      <c r="A167" s="93"/>
      <c r="B167" s="93"/>
      <c r="C167" s="93"/>
      <c r="D167" s="93"/>
      <c r="E167" s="93"/>
    </row>
    <row r="168" spans="1:5" ht="15.75" customHeight="1">
      <c r="A168" s="93"/>
      <c r="B168" s="93"/>
      <c r="C168" s="93"/>
      <c r="D168" s="93"/>
      <c r="E168" s="93"/>
    </row>
    <row r="169" spans="1:5" ht="15.75" customHeight="1">
      <c r="A169" s="93"/>
      <c r="B169" s="93"/>
      <c r="C169" s="93"/>
      <c r="D169" s="93"/>
      <c r="E169" s="93"/>
    </row>
    <row r="170" spans="1:5" ht="15.75" customHeight="1">
      <c r="A170" s="93"/>
      <c r="B170" s="93"/>
      <c r="C170" s="93"/>
      <c r="D170" s="93"/>
      <c r="E170" s="93"/>
    </row>
    <row r="171" spans="1:5" ht="15.75" customHeight="1">
      <c r="A171" s="93"/>
      <c r="B171" s="93"/>
      <c r="C171" s="93"/>
      <c r="D171" s="93"/>
      <c r="E171" s="93"/>
    </row>
    <row r="172" spans="1:5" ht="15.75" customHeight="1">
      <c r="A172" s="93"/>
      <c r="B172" s="93"/>
      <c r="C172" s="93"/>
      <c r="D172" s="93"/>
      <c r="E172" s="93"/>
    </row>
    <row r="173" spans="1:5" ht="15.75" customHeight="1">
      <c r="A173" s="93"/>
      <c r="B173" s="93"/>
      <c r="C173" s="93"/>
      <c r="D173" s="93"/>
      <c r="E173" s="93"/>
    </row>
    <row r="174" spans="1:5" ht="15.75" customHeight="1">
      <c r="A174" s="93"/>
      <c r="B174" s="93"/>
      <c r="C174" s="93"/>
      <c r="D174" s="93"/>
      <c r="E174" s="93"/>
    </row>
    <row r="175" spans="1:5" ht="15.75" customHeight="1">
      <c r="A175" s="93"/>
      <c r="B175" s="93"/>
      <c r="C175" s="93"/>
      <c r="D175" s="93"/>
      <c r="E175" s="93"/>
    </row>
    <row r="176" spans="1:5" ht="15.75" customHeight="1">
      <c r="A176" s="93"/>
      <c r="B176" s="93"/>
      <c r="C176" s="93"/>
      <c r="D176" s="93"/>
      <c r="E176" s="93"/>
    </row>
    <row r="177" spans="1:9" ht="15.75" customHeight="1">
      <c r="A177" s="93"/>
      <c r="B177" s="93"/>
      <c r="C177" s="93"/>
      <c r="D177" s="93"/>
      <c r="E177" s="93"/>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ruhCZttHWd0qPDS73sKy4Vo3wK6yva4G9tGy5FHF6jYpJiaAdrG73HFhOXvIGxPqbIE67tycJbbD7Xb/pCtBSw==" saltValue="zRpSgcR76R7E653WRQaPjw==" spinCount="100000" sheet="1" objects="1" scenario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3" priority="1">
      <formula>$D$19&lt;&gt;"VO - výzkumná organizace"</formula>
    </cfRule>
  </conditionalFormatting>
  <conditionalFormatting sqref="E21">
    <cfRule type="containsText" dxfId="102"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1" priority="3">
      <formula>$D$19="VO - výzkumná organizace"</formula>
    </cfRule>
  </conditionalFormatting>
  <conditionalFormatting sqref="J79">
    <cfRule type="containsText" dxfId="100"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9"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Vložte IČ Vaší organizace o délce 8 čísel." sqref="D11" xr:uid="{00000000-0002-0000-0200-000001000000}">
      <formula1>AND(GTE(LEN(D11),MIN((4),(8))),LTE(LEN(D11),MAX((4),(8))))</formula1>
    </dataValidation>
    <dataValidation type="custom" allowBlank="1" showInputMessage="1" showErrorMessage="1" prompt="Vložte text o maximální délce 1000 znaků." sqref="G79" xr:uid="{00000000-0002-0000-0200-000002000000}">
      <formula1>LTE(LEN(G79),(1000))</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custom" allowBlank="1" showInputMessage="1" showErrorMessage="1" prompt="Zadejte osmimístné IČ." sqref="D87 G87 J87 D94 G94 J94" xr:uid="{00000000-0002-0000-0200-000005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7000000}">
      <formula1>0</formula1>
      <formula2>1</formula2>
    </dataValidation>
  </dataValidations>
  <hyperlinks>
    <hyperlink ref="E19" r:id="rId1" xr:uid="{00000000-0004-0000-02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200-000004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200-000006000000}">
          <x14:formula1>
            <xm:f>číselníky!$K$2:$K$6</xm:f>
          </x14:formula1>
          <xm:sqref>D19</xm:sqref>
        </x14:dataValidation>
        <x14:dataValidation type="list" allowBlank="1" xr:uid="{00000000-0002-0000-0200-000008000000}">
          <x14:formula1>
            <xm:f>číselníky!$K$3:$K$6</xm:f>
          </x14:formula1>
          <xm:sqref>E19:F19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workbookViewId="0">
      <selection activeCell="D84" sqref="D84"/>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332031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7" t="s">
        <v>117</v>
      </c>
      <c r="C3" s="420"/>
      <c r="D3" s="420"/>
      <c r="E3" s="420"/>
      <c r="F3" s="420"/>
      <c r="G3" s="421"/>
      <c r="H3" s="1"/>
      <c r="I3" s="1"/>
      <c r="J3" s="1"/>
      <c r="K3" s="1"/>
      <c r="L3" s="1"/>
      <c r="M3" s="1"/>
      <c r="N3" s="1"/>
      <c r="O3" s="1"/>
      <c r="P3" s="1"/>
      <c r="Q3" s="1"/>
      <c r="R3" s="1"/>
      <c r="S3" s="1"/>
      <c r="T3" s="1"/>
      <c r="U3" s="1"/>
      <c r="V3" s="1"/>
      <c r="W3" s="1"/>
      <c r="X3" s="1"/>
      <c r="Y3" s="1"/>
      <c r="Z3" s="1"/>
    </row>
    <row r="4" spans="1:26" ht="15" customHeight="1">
      <c r="A4" s="1"/>
      <c r="B4" s="97"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Vyplňujte pouze v případě, že se projektu účastní více než jeden český uchazeč</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438" t="str">
        <f>IF('Identifikační údaje'!D25=1,"","Další účastník č. 1")</f>
        <v>Další účastník č. 1</v>
      </c>
      <c r="C6" s="439"/>
      <c r="D6" s="439"/>
      <c r="E6" s="439"/>
      <c r="F6" s="439"/>
      <c r="G6" s="439"/>
      <c r="H6" s="439"/>
      <c r="I6" s="439"/>
      <c r="J6" s="439"/>
      <c r="K6" s="479"/>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118</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75</v>
      </c>
      <c r="C11" s="14"/>
      <c r="D11" s="364"/>
      <c r="E11" s="365"/>
      <c r="F11" s="365"/>
      <c r="G11" s="351"/>
      <c r="H11" s="29"/>
      <c r="I11" s="29"/>
      <c r="J11" s="9"/>
      <c r="K11" s="29"/>
      <c r="L11" s="73"/>
      <c r="M11" s="1"/>
      <c r="N11" s="1"/>
      <c r="O11" s="1"/>
      <c r="P11" s="1"/>
      <c r="Q11" s="1"/>
      <c r="R11" s="1"/>
      <c r="S11" s="1"/>
      <c r="T11" s="1"/>
      <c r="U11" s="1"/>
      <c r="V11" s="1"/>
      <c r="W11" s="1"/>
      <c r="X11" s="1"/>
      <c r="Y11" s="1"/>
      <c r="Z11" s="1"/>
    </row>
    <row r="12" spans="1:26" ht="15.75" customHeight="1">
      <c r="A12" s="1"/>
      <c r="B12" s="14"/>
      <c r="C12" s="14"/>
      <c r="D12" s="351"/>
      <c r="E12" s="365"/>
      <c r="F12" s="365"/>
      <c r="G12" s="351"/>
      <c r="H12" s="29"/>
      <c r="I12" s="29"/>
      <c r="J12" s="9"/>
      <c r="K12" s="29"/>
      <c r="L12" s="73"/>
      <c r="M12" s="1"/>
      <c r="N12" s="1"/>
      <c r="O12" s="1"/>
      <c r="P12" s="1"/>
      <c r="Q12" s="1"/>
      <c r="R12" s="1"/>
      <c r="S12" s="1"/>
      <c r="T12" s="1"/>
      <c r="U12" s="1"/>
      <c r="V12" s="1"/>
      <c r="W12" s="1"/>
      <c r="X12" s="1"/>
      <c r="Y12" s="1"/>
      <c r="Z12" s="1"/>
    </row>
    <row r="13" spans="1:26" ht="15.75" customHeight="1">
      <c r="A13" s="1"/>
      <c r="B13" s="14" t="s">
        <v>76</v>
      </c>
      <c r="C13" s="14"/>
      <c r="D13" s="360"/>
      <c r="E13" s="365"/>
      <c r="F13" s="365"/>
      <c r="G13" s="351"/>
      <c r="H13" s="29"/>
      <c r="I13" s="29"/>
      <c r="J13" s="9"/>
      <c r="K13" s="29"/>
      <c r="L13" s="73"/>
      <c r="M13" s="1"/>
      <c r="N13" s="1"/>
      <c r="O13" s="1"/>
      <c r="P13" s="1"/>
      <c r="Q13" s="1"/>
      <c r="R13" s="1"/>
      <c r="S13" s="1"/>
      <c r="T13" s="1"/>
      <c r="U13" s="1"/>
      <c r="V13" s="1"/>
      <c r="W13" s="1"/>
      <c r="X13" s="1"/>
      <c r="Y13" s="1"/>
      <c r="Z13" s="1"/>
    </row>
    <row r="14" spans="1:26" ht="15.75" customHeight="1">
      <c r="A14" s="1"/>
      <c r="B14" s="14"/>
      <c r="C14" s="14"/>
      <c r="D14" s="351"/>
      <c r="E14" s="365"/>
      <c r="F14" s="365"/>
      <c r="G14" s="351"/>
      <c r="H14" s="29"/>
      <c r="I14" s="29"/>
      <c r="J14" s="9"/>
      <c r="K14" s="29"/>
      <c r="L14" s="73"/>
      <c r="M14" s="1"/>
      <c r="N14" s="1"/>
      <c r="O14" s="1"/>
      <c r="P14" s="1"/>
      <c r="Q14" s="1"/>
      <c r="R14" s="1"/>
      <c r="S14" s="1"/>
      <c r="T14" s="1"/>
      <c r="U14" s="1"/>
      <c r="V14" s="1"/>
      <c r="W14" s="1"/>
      <c r="X14" s="1"/>
      <c r="Y14" s="1"/>
      <c r="Z14" s="1"/>
    </row>
    <row r="15" spans="1:26" ht="15.75" customHeight="1">
      <c r="A15" s="1"/>
      <c r="B15" s="14" t="s">
        <v>77</v>
      </c>
      <c r="C15" s="14"/>
      <c r="D15" s="459"/>
      <c r="E15" s="471"/>
      <c r="F15" s="471"/>
      <c r="G15" s="458"/>
      <c r="H15" s="9"/>
      <c r="I15" s="29"/>
      <c r="J15" s="9"/>
      <c r="K15" s="29"/>
      <c r="L15" s="73"/>
      <c r="M15" s="1"/>
      <c r="N15" s="1"/>
      <c r="O15" s="1"/>
      <c r="P15" s="1"/>
      <c r="Q15" s="1"/>
      <c r="R15" s="1"/>
      <c r="S15" s="1"/>
      <c r="T15" s="1"/>
      <c r="U15" s="1"/>
      <c r="V15" s="1"/>
      <c r="W15" s="1"/>
      <c r="X15" s="1"/>
      <c r="Y15" s="1"/>
      <c r="Z15" s="1"/>
    </row>
    <row r="16" spans="1:26" ht="15.75" customHeight="1">
      <c r="A16" s="1"/>
      <c r="B16" s="14"/>
      <c r="C16" s="14"/>
      <c r="D16" s="351"/>
      <c r="E16" s="365"/>
      <c r="F16" s="365"/>
      <c r="G16" s="351"/>
      <c r="H16" s="9"/>
      <c r="I16" s="29"/>
      <c r="J16" s="9"/>
      <c r="K16" s="29"/>
      <c r="L16" s="73"/>
      <c r="M16" s="1"/>
      <c r="N16" s="1"/>
      <c r="O16" s="1"/>
      <c r="P16" s="1"/>
      <c r="Q16" s="1"/>
      <c r="R16" s="1"/>
      <c r="S16" s="1"/>
      <c r="T16" s="1"/>
      <c r="U16" s="1"/>
      <c r="V16" s="1"/>
      <c r="W16" s="1"/>
      <c r="X16" s="1"/>
      <c r="Y16" s="1"/>
      <c r="Z16" s="1"/>
    </row>
    <row r="17" spans="1:26" ht="15.75" customHeight="1">
      <c r="A17" s="1"/>
      <c r="B17" s="14" t="s">
        <v>78</v>
      </c>
      <c r="C17" s="14"/>
      <c r="D17" s="459" t="s">
        <v>30</v>
      </c>
      <c r="E17" s="471"/>
      <c r="F17" s="471"/>
      <c r="G17" s="458"/>
      <c r="H17" s="9"/>
      <c r="I17" s="29"/>
      <c r="J17" s="9"/>
      <c r="K17" s="29"/>
      <c r="L17" s="73"/>
      <c r="M17" s="1"/>
      <c r="N17" s="1"/>
      <c r="O17" s="1"/>
      <c r="P17" s="1"/>
      <c r="Q17" s="1"/>
      <c r="R17" s="1"/>
      <c r="S17" s="1"/>
      <c r="T17" s="1"/>
      <c r="U17" s="1"/>
      <c r="V17" s="1"/>
      <c r="W17" s="1"/>
      <c r="X17" s="1"/>
      <c r="Y17" s="1"/>
      <c r="Z17" s="1"/>
    </row>
    <row r="18" spans="1:26" ht="15.75" customHeight="1">
      <c r="A18" s="1"/>
      <c r="B18" s="14"/>
      <c r="C18" s="14"/>
      <c r="D18" s="351"/>
      <c r="E18" s="365"/>
      <c r="F18" s="365"/>
      <c r="G18" s="351"/>
      <c r="H18" s="9"/>
      <c r="I18" s="29"/>
      <c r="J18" s="9"/>
      <c r="K18" s="29"/>
      <c r="L18" s="73"/>
      <c r="M18" s="1"/>
      <c r="N18" s="1"/>
      <c r="O18" s="1"/>
      <c r="P18" s="1"/>
      <c r="Q18" s="1"/>
      <c r="R18" s="1"/>
      <c r="S18" s="1"/>
      <c r="T18" s="1"/>
      <c r="U18" s="1"/>
      <c r="V18" s="1"/>
      <c r="W18" s="1"/>
      <c r="X18" s="1"/>
      <c r="Y18" s="1"/>
      <c r="Z18" s="1"/>
    </row>
    <row r="19" spans="1:26" ht="15.75" customHeight="1">
      <c r="A19" s="1"/>
      <c r="B19" s="14" t="s">
        <v>79</v>
      </c>
      <c r="C19" s="14"/>
      <c r="D19" s="360" t="s">
        <v>30</v>
      </c>
      <c r="E19" s="366" t="s">
        <v>119</v>
      </c>
      <c r="F19" s="351"/>
      <c r="G19" s="351"/>
      <c r="H19" s="9"/>
      <c r="I19" s="29"/>
      <c r="J19" s="9"/>
      <c r="K19" s="29"/>
      <c r="L19" s="73"/>
      <c r="M19" s="1"/>
      <c r="N19" s="1"/>
      <c r="O19" s="1"/>
      <c r="P19" s="1"/>
      <c r="Q19" s="1"/>
      <c r="R19" s="1"/>
      <c r="S19" s="1"/>
      <c r="T19" s="1"/>
      <c r="U19" s="1"/>
      <c r="V19" s="1"/>
      <c r="W19" s="1"/>
      <c r="X19" s="1"/>
      <c r="Y19" s="1"/>
      <c r="Z19" s="1"/>
    </row>
    <row r="20" spans="1:26" ht="15.75" customHeight="1">
      <c r="A20" s="1"/>
      <c r="B20" s="9"/>
      <c r="C20" s="9"/>
      <c r="D20" s="351"/>
      <c r="E20" s="365"/>
      <c r="F20" s="365"/>
      <c r="G20" s="351"/>
      <c r="H20" s="29"/>
      <c r="I20" s="29"/>
      <c r="J20" s="9"/>
      <c r="K20" s="29"/>
      <c r="L20" s="73"/>
      <c r="M20" s="1"/>
      <c r="N20" s="1"/>
      <c r="O20" s="1"/>
      <c r="P20" s="1"/>
      <c r="Q20" s="1"/>
      <c r="R20" s="1"/>
      <c r="S20" s="1"/>
      <c r="T20" s="1"/>
      <c r="U20" s="1"/>
      <c r="V20" s="1"/>
      <c r="W20" s="1"/>
      <c r="X20" s="1"/>
      <c r="Y20" s="1"/>
      <c r="Z20" s="1"/>
    </row>
    <row r="21" spans="1:26" ht="26.25" customHeight="1">
      <c r="A21" s="1"/>
      <c r="B21" s="14" t="s">
        <v>81</v>
      </c>
      <c r="C21" s="14"/>
      <c r="D21" s="373"/>
      <c r="E21" s="351" t="str">
        <f>IF($D$19="Vyberte možnost:","",IF($D$19="VO - výzkumná organizace",IF($D$21="","    Nevyplněno",""),"  Není relevantní"))</f>
        <v/>
      </c>
      <c r="F21" s="351"/>
      <c r="G21" s="351"/>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82</v>
      </c>
      <c r="C23" s="14"/>
      <c r="D23" s="9" t="s">
        <v>83</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75" customHeight="1">
      <c r="A25" s="1"/>
      <c r="B25" s="84"/>
      <c r="C25" s="84"/>
      <c r="D25" s="98"/>
      <c r="E25" s="86"/>
      <c r="F25" s="86"/>
      <c r="G25" s="98"/>
      <c r="H25" s="86"/>
      <c r="I25" s="86"/>
      <c r="J25" s="98"/>
      <c r="K25" s="86"/>
      <c r="L25" s="1"/>
      <c r="M25" s="1"/>
      <c r="N25" s="1"/>
      <c r="O25" s="1"/>
      <c r="P25" s="1"/>
      <c r="Q25" s="1"/>
      <c r="R25" s="1"/>
      <c r="S25" s="1"/>
      <c r="T25" s="1"/>
      <c r="U25" s="1"/>
      <c r="V25" s="1"/>
      <c r="W25" s="1"/>
      <c r="X25" s="1"/>
      <c r="Y25" s="1"/>
      <c r="Z25" s="1"/>
    </row>
    <row r="26" spans="1:26" ht="15.75" customHeight="1">
      <c r="A26" s="1"/>
      <c r="B26" s="42" t="s">
        <v>84</v>
      </c>
      <c r="C26" s="82"/>
      <c r="D26" s="482"/>
      <c r="E26" s="483"/>
      <c r="F26" s="483"/>
      <c r="G26" s="483"/>
      <c r="H26" s="484"/>
      <c r="I26" s="73"/>
      <c r="J26" s="83"/>
      <c r="K26" s="73"/>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3" t="s">
        <v>120</v>
      </c>
      <c r="C28" s="427"/>
      <c r="D28" s="42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29"/>
      <c r="C29" s="430"/>
      <c r="D29" s="43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121</v>
      </c>
      <c r="C30" s="14"/>
      <c r="D30" s="360"/>
      <c r="E30" s="358" t="s">
        <v>122</v>
      </c>
      <c r="F30" s="358"/>
      <c r="G30" s="360"/>
      <c r="H30" s="358" t="s">
        <v>123</v>
      </c>
      <c r="I30" s="358"/>
      <c r="J30" s="360"/>
      <c r="K30" s="29"/>
      <c r="L30" s="1"/>
      <c r="M30" s="1"/>
      <c r="N30" s="1"/>
      <c r="O30" s="1"/>
      <c r="P30" s="1"/>
      <c r="Q30" s="1"/>
      <c r="R30" s="1"/>
      <c r="S30" s="1"/>
      <c r="T30" s="1"/>
      <c r="U30" s="1"/>
      <c r="V30" s="1"/>
      <c r="W30" s="1"/>
      <c r="X30" s="1"/>
      <c r="Y30" s="1"/>
      <c r="Z30" s="1"/>
    </row>
    <row r="31" spans="1:26" ht="15.75" customHeight="1">
      <c r="A31" s="1"/>
      <c r="B31" s="14"/>
      <c r="C31" s="14"/>
      <c r="D31" s="351"/>
      <c r="E31" s="358"/>
      <c r="F31" s="358"/>
      <c r="G31" s="351"/>
      <c r="H31" s="358"/>
      <c r="I31" s="358"/>
      <c r="J31" s="351"/>
      <c r="K31" s="29"/>
      <c r="L31" s="1"/>
      <c r="M31" s="1"/>
      <c r="N31" s="1"/>
      <c r="O31" s="1"/>
      <c r="P31" s="1"/>
      <c r="Q31" s="1"/>
      <c r="R31" s="1"/>
      <c r="S31" s="1"/>
      <c r="T31" s="1"/>
      <c r="U31" s="1"/>
      <c r="V31" s="1"/>
      <c r="W31" s="1"/>
      <c r="X31" s="1"/>
      <c r="Y31" s="1"/>
      <c r="Z31" s="1"/>
    </row>
    <row r="32" spans="1:26" ht="15.75" customHeight="1">
      <c r="A32" s="1"/>
      <c r="B32" s="14" t="s">
        <v>89</v>
      </c>
      <c r="C32" s="14"/>
      <c r="D32" s="360"/>
      <c r="E32" s="358" t="s">
        <v>89</v>
      </c>
      <c r="F32" s="358"/>
      <c r="G32" s="360"/>
      <c r="H32" s="358" t="s">
        <v>89</v>
      </c>
      <c r="I32" s="358"/>
      <c r="J32" s="360"/>
      <c r="K32" s="29"/>
      <c r="L32" s="1"/>
      <c r="M32" s="1"/>
      <c r="N32" s="1"/>
      <c r="O32" s="1"/>
      <c r="P32" s="1"/>
      <c r="Q32" s="1"/>
      <c r="R32" s="1"/>
      <c r="S32" s="1"/>
      <c r="T32" s="1"/>
      <c r="U32" s="1"/>
      <c r="V32" s="1"/>
      <c r="W32" s="1"/>
      <c r="X32" s="1"/>
      <c r="Y32" s="1"/>
      <c r="Z32" s="1"/>
    </row>
    <row r="33" spans="1:26" ht="15.75" customHeight="1">
      <c r="A33" s="1"/>
      <c r="B33" s="14"/>
      <c r="C33" s="14"/>
      <c r="D33" s="351"/>
      <c r="E33" s="358"/>
      <c r="F33" s="358"/>
      <c r="G33" s="351"/>
      <c r="H33" s="358"/>
      <c r="I33" s="358"/>
      <c r="J33" s="351"/>
      <c r="K33" s="29"/>
      <c r="L33" s="1"/>
      <c r="M33" s="1"/>
      <c r="N33" s="1"/>
      <c r="O33" s="1"/>
      <c r="P33" s="1"/>
      <c r="Q33" s="1"/>
      <c r="R33" s="1"/>
      <c r="S33" s="1"/>
      <c r="T33" s="1"/>
      <c r="U33" s="1"/>
      <c r="V33" s="1"/>
      <c r="W33" s="1"/>
      <c r="X33" s="1"/>
      <c r="Y33" s="1"/>
      <c r="Z33" s="1"/>
    </row>
    <row r="34" spans="1:26" ht="15.75" customHeight="1">
      <c r="A34" s="1"/>
      <c r="B34" s="14" t="s">
        <v>90</v>
      </c>
      <c r="C34" s="14"/>
      <c r="D34" s="360"/>
      <c r="E34" s="358" t="s">
        <v>90</v>
      </c>
      <c r="F34" s="358"/>
      <c r="G34" s="360"/>
      <c r="H34" s="358" t="s">
        <v>90</v>
      </c>
      <c r="I34" s="358"/>
      <c r="J34" s="360"/>
      <c r="K34" s="29"/>
      <c r="L34" s="1"/>
      <c r="M34" s="1"/>
      <c r="N34" s="1"/>
      <c r="O34" s="1"/>
      <c r="P34" s="1"/>
      <c r="Q34" s="1"/>
      <c r="R34" s="1"/>
      <c r="S34" s="1"/>
      <c r="T34" s="1"/>
      <c r="U34" s="1"/>
      <c r="V34" s="1"/>
      <c r="W34" s="1"/>
      <c r="X34" s="1"/>
      <c r="Y34" s="1"/>
      <c r="Z34" s="1"/>
    </row>
    <row r="35" spans="1:26" ht="15.75" customHeight="1">
      <c r="A35" s="1"/>
      <c r="B35" s="14"/>
      <c r="C35" s="14"/>
      <c r="D35" s="351"/>
      <c r="E35" s="358"/>
      <c r="F35" s="358"/>
      <c r="G35" s="351"/>
      <c r="H35" s="358"/>
      <c r="I35" s="358"/>
      <c r="J35" s="351"/>
      <c r="K35" s="29"/>
      <c r="L35" s="1"/>
      <c r="M35" s="1"/>
      <c r="N35" s="1"/>
      <c r="O35" s="1"/>
      <c r="P35" s="1"/>
      <c r="Q35" s="1"/>
      <c r="R35" s="1"/>
      <c r="S35" s="1"/>
      <c r="T35" s="1"/>
      <c r="U35" s="1"/>
      <c r="V35" s="1"/>
      <c r="W35" s="1"/>
      <c r="X35" s="1"/>
      <c r="Y35" s="1"/>
      <c r="Z35" s="1"/>
    </row>
    <row r="36" spans="1:26" ht="15" customHeight="1">
      <c r="A36" s="1"/>
      <c r="B36" s="14"/>
      <c r="C36" s="14"/>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124</v>
      </c>
      <c r="C37" s="14"/>
      <c r="D37" s="360"/>
      <c r="E37" s="358" t="s">
        <v>125</v>
      </c>
      <c r="F37" s="358"/>
      <c r="G37" s="360"/>
      <c r="H37" s="358" t="s">
        <v>126</v>
      </c>
      <c r="I37" s="358"/>
      <c r="J37" s="360"/>
      <c r="K37" s="29"/>
      <c r="L37" s="1"/>
      <c r="M37" s="1"/>
      <c r="N37" s="1"/>
      <c r="O37" s="1"/>
      <c r="P37" s="1"/>
      <c r="Q37" s="1"/>
      <c r="R37" s="1"/>
      <c r="S37" s="1"/>
      <c r="T37" s="1"/>
      <c r="U37" s="1"/>
      <c r="V37" s="1"/>
      <c r="W37" s="1"/>
      <c r="X37" s="1"/>
      <c r="Y37" s="1"/>
      <c r="Z37" s="1"/>
    </row>
    <row r="38" spans="1:26" ht="15.75" customHeight="1">
      <c r="A38" s="1"/>
      <c r="B38" s="14"/>
      <c r="C38" s="14"/>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14"/>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14"/>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14"/>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c r="L43" s="1"/>
      <c r="M43" s="1"/>
      <c r="N43" s="1"/>
      <c r="O43" s="1"/>
      <c r="P43" s="1"/>
      <c r="Q43" s="1"/>
      <c r="R43" s="1"/>
      <c r="S43" s="1"/>
      <c r="T43" s="1"/>
      <c r="U43" s="1"/>
      <c r="V43" s="1"/>
      <c r="W43" s="1"/>
      <c r="X43" s="1"/>
      <c r="Y43" s="1"/>
      <c r="Z43" s="1"/>
    </row>
    <row r="44" spans="1:26" ht="15" customHeight="1">
      <c r="A44" s="1"/>
      <c r="B44" s="42" t="s">
        <v>94</v>
      </c>
      <c r="C44" s="46"/>
      <c r="D44" s="87" t="str">
        <f>IF($D$19="VO - výzkumná organizace","U veřejných výzkumných organizací není relevatní","")</f>
        <v/>
      </c>
      <c r="E44" s="88"/>
      <c r="F44" s="88"/>
      <c r="G44" s="88"/>
      <c r="H44" s="88"/>
      <c r="I44" s="88"/>
      <c r="J44" s="88"/>
      <c r="K44" s="88"/>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127</v>
      </c>
      <c r="C46" s="427"/>
      <c r="D46" s="428"/>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429"/>
      <c r="C47" s="430"/>
      <c r="D47" s="431"/>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97</v>
      </c>
      <c r="C49" s="427"/>
      <c r="D49" s="428"/>
      <c r="E49" s="12"/>
      <c r="F49" s="12"/>
      <c r="G49" s="91"/>
      <c r="H49" s="12"/>
      <c r="I49" s="12"/>
      <c r="J49" s="91"/>
      <c r="K49" s="12"/>
      <c r="L49" s="1"/>
      <c r="M49" s="1"/>
      <c r="N49" s="1"/>
      <c r="O49" s="1"/>
      <c r="P49" s="1"/>
      <c r="Q49" s="1"/>
      <c r="R49" s="1"/>
      <c r="S49" s="1"/>
      <c r="T49" s="1"/>
      <c r="U49" s="1"/>
      <c r="V49" s="1"/>
      <c r="W49" s="1"/>
      <c r="X49" s="1"/>
      <c r="Y49" s="1"/>
      <c r="Z49" s="1"/>
    </row>
    <row r="50" spans="1:26" ht="38.25" customHeight="1">
      <c r="A50" s="1"/>
      <c r="B50" s="429"/>
      <c r="C50" s="430"/>
      <c r="D50" s="431"/>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128</v>
      </c>
      <c r="C51" s="48"/>
      <c r="D51" s="360"/>
      <c r="E51" s="358" t="s">
        <v>129</v>
      </c>
      <c r="F51" s="369"/>
      <c r="G51" s="360"/>
      <c r="H51" s="358" t="s">
        <v>130</v>
      </c>
      <c r="I51" s="369"/>
      <c r="J51" s="360"/>
      <c r="K51" s="29"/>
      <c r="L51" s="1"/>
      <c r="M51" s="1"/>
      <c r="N51" s="1"/>
      <c r="O51" s="1"/>
      <c r="P51" s="1"/>
      <c r="Q51" s="1"/>
      <c r="R51" s="1"/>
      <c r="S51" s="1"/>
      <c r="T51" s="1"/>
      <c r="U51" s="1"/>
      <c r="V51" s="1"/>
      <c r="W51" s="1"/>
      <c r="X51" s="1"/>
      <c r="Y51" s="1"/>
      <c r="Z51" s="1"/>
    </row>
    <row r="52" spans="1:26" ht="15.75" customHeight="1">
      <c r="A52" s="1"/>
      <c r="B52" s="37"/>
      <c r="C52" s="29"/>
      <c r="D52" s="365"/>
      <c r="E52" s="370"/>
      <c r="F52" s="365"/>
      <c r="G52" s="365"/>
      <c r="H52" s="370"/>
      <c r="I52" s="365"/>
      <c r="J52" s="365"/>
      <c r="K52" s="29"/>
      <c r="L52" s="1"/>
      <c r="M52" s="1"/>
      <c r="N52" s="1"/>
      <c r="O52" s="1"/>
      <c r="P52" s="1"/>
      <c r="Q52" s="1"/>
      <c r="R52" s="1"/>
      <c r="S52" s="1"/>
      <c r="T52" s="1"/>
      <c r="U52" s="1"/>
      <c r="V52" s="1"/>
      <c r="W52" s="1"/>
      <c r="X52" s="1"/>
      <c r="Y52" s="1"/>
      <c r="Z52" s="1"/>
    </row>
    <row r="53" spans="1:26" ht="15.75" customHeight="1">
      <c r="A53" s="1"/>
      <c r="B53" s="14" t="s">
        <v>89</v>
      </c>
      <c r="C53" s="92"/>
      <c r="D53" s="360"/>
      <c r="E53" s="358" t="s">
        <v>89</v>
      </c>
      <c r="F53" s="369"/>
      <c r="G53" s="360"/>
      <c r="H53" s="358" t="s">
        <v>89</v>
      </c>
      <c r="I53" s="369"/>
      <c r="J53" s="360"/>
      <c r="K53" s="29"/>
      <c r="L53" s="1"/>
      <c r="M53" s="1"/>
      <c r="N53" s="1"/>
      <c r="O53" s="1"/>
      <c r="P53" s="1"/>
      <c r="Q53" s="1"/>
      <c r="R53" s="1"/>
      <c r="S53" s="1"/>
      <c r="T53" s="1"/>
      <c r="U53" s="1"/>
      <c r="V53" s="1"/>
      <c r="W53" s="1"/>
      <c r="X53" s="1"/>
      <c r="Y53" s="1"/>
      <c r="Z53" s="1"/>
    </row>
    <row r="54" spans="1:26" ht="15.75" customHeight="1">
      <c r="A54" s="1"/>
      <c r="B54" s="37"/>
      <c r="C54" s="29"/>
      <c r="D54" s="365"/>
      <c r="E54" s="370"/>
      <c r="F54" s="365"/>
      <c r="G54" s="365"/>
      <c r="H54" s="370"/>
      <c r="I54" s="365"/>
      <c r="J54" s="365"/>
      <c r="K54" s="29"/>
      <c r="L54" s="1"/>
      <c r="M54" s="1"/>
      <c r="N54" s="1"/>
      <c r="O54" s="1"/>
      <c r="P54" s="1"/>
      <c r="Q54" s="1"/>
      <c r="R54" s="1"/>
      <c r="S54" s="1"/>
      <c r="T54" s="1"/>
      <c r="U54" s="1"/>
      <c r="V54" s="1"/>
      <c r="W54" s="1"/>
      <c r="X54" s="1"/>
      <c r="Y54" s="1"/>
      <c r="Z54" s="1"/>
    </row>
    <row r="55" spans="1:26" ht="15.75" customHeight="1">
      <c r="A55" s="1"/>
      <c r="B55" s="14" t="s">
        <v>77</v>
      </c>
      <c r="C55" s="92"/>
      <c r="D55" s="360"/>
      <c r="E55" s="358" t="s">
        <v>77</v>
      </c>
      <c r="F55" s="369"/>
      <c r="G55" s="360"/>
      <c r="H55" s="358" t="s">
        <v>77</v>
      </c>
      <c r="I55" s="369"/>
      <c r="J55" s="360"/>
      <c r="K55" s="29"/>
      <c r="L55" s="1"/>
      <c r="M55" s="1"/>
      <c r="N55" s="1"/>
      <c r="O55" s="1"/>
      <c r="P55" s="1"/>
      <c r="Q55" s="1"/>
      <c r="R55" s="1"/>
      <c r="S55" s="1"/>
      <c r="T55" s="1"/>
      <c r="U55" s="1"/>
      <c r="V55" s="1"/>
      <c r="W55" s="1"/>
      <c r="X55" s="1"/>
      <c r="Y55" s="1"/>
      <c r="Z55" s="1"/>
    </row>
    <row r="56" spans="1:26" ht="15.75" customHeight="1">
      <c r="A56" s="1"/>
      <c r="B56" s="37"/>
      <c r="C56" s="29"/>
      <c r="D56" s="365"/>
      <c r="E56" s="370"/>
      <c r="F56" s="365"/>
      <c r="G56" s="365"/>
      <c r="H56" s="370"/>
      <c r="I56" s="365"/>
      <c r="J56" s="365"/>
      <c r="K56" s="29"/>
      <c r="L56" s="1"/>
      <c r="M56" s="1"/>
      <c r="N56" s="1"/>
      <c r="O56" s="1"/>
      <c r="P56" s="1"/>
      <c r="Q56" s="1"/>
      <c r="R56" s="1"/>
      <c r="S56" s="1"/>
      <c r="T56" s="1"/>
      <c r="U56" s="1"/>
      <c r="V56" s="1"/>
      <c r="W56" s="1"/>
      <c r="X56" s="1"/>
      <c r="Y56" s="1"/>
      <c r="Z56" s="1"/>
    </row>
    <row r="57" spans="1:26" ht="15.75" customHeight="1">
      <c r="A57" s="1"/>
      <c r="B57" s="14" t="s">
        <v>101</v>
      </c>
      <c r="C57" s="92"/>
      <c r="D57" s="360"/>
      <c r="E57" s="358" t="s">
        <v>101</v>
      </c>
      <c r="F57" s="369"/>
      <c r="G57" s="360"/>
      <c r="H57" s="358" t="s">
        <v>101</v>
      </c>
      <c r="I57" s="369"/>
      <c r="J57" s="360"/>
      <c r="K57" s="29"/>
      <c r="L57" s="1"/>
      <c r="M57" s="1"/>
      <c r="N57" s="1"/>
      <c r="O57" s="1"/>
      <c r="P57" s="1"/>
      <c r="Q57" s="1"/>
      <c r="R57" s="1"/>
      <c r="S57" s="1"/>
      <c r="T57" s="1"/>
      <c r="U57" s="1"/>
      <c r="V57" s="1"/>
      <c r="W57" s="1"/>
      <c r="X57" s="1"/>
      <c r="Y57" s="1"/>
      <c r="Z57" s="1"/>
    </row>
    <row r="58" spans="1:26" ht="15.75" customHeight="1">
      <c r="A58" s="1"/>
      <c r="B58" s="37"/>
      <c r="C58" s="29"/>
      <c r="D58" s="365"/>
      <c r="E58" s="370"/>
      <c r="F58" s="365"/>
      <c r="G58" s="365"/>
      <c r="H58" s="370"/>
      <c r="I58" s="365"/>
      <c r="J58" s="365"/>
      <c r="K58" s="29"/>
      <c r="L58" s="1"/>
      <c r="M58" s="1"/>
      <c r="N58" s="1"/>
      <c r="O58" s="1"/>
      <c r="P58" s="1"/>
      <c r="Q58" s="1"/>
      <c r="R58" s="1"/>
      <c r="S58" s="1"/>
      <c r="T58" s="1"/>
      <c r="U58" s="1"/>
      <c r="V58" s="1"/>
      <c r="W58" s="1"/>
      <c r="X58" s="1"/>
      <c r="Y58" s="1"/>
      <c r="Z58" s="1"/>
    </row>
    <row r="59" spans="1:26" ht="15.75" customHeight="1">
      <c r="A59" s="1"/>
      <c r="B59" s="14" t="s">
        <v>102</v>
      </c>
      <c r="C59" s="92"/>
      <c r="D59" s="371"/>
      <c r="E59" s="358" t="s">
        <v>102</v>
      </c>
      <c r="F59" s="369"/>
      <c r="G59" s="371"/>
      <c r="H59" s="358" t="s">
        <v>102</v>
      </c>
      <c r="I59" s="369"/>
      <c r="J59" s="371"/>
      <c r="K59" s="29"/>
      <c r="L59" s="1"/>
      <c r="M59" s="1"/>
      <c r="N59" s="1"/>
      <c r="O59" s="1"/>
      <c r="P59" s="1"/>
      <c r="Q59" s="1"/>
      <c r="R59" s="1"/>
      <c r="S59" s="1"/>
      <c r="T59" s="1"/>
      <c r="U59" s="1"/>
      <c r="V59" s="1"/>
      <c r="W59" s="1"/>
      <c r="X59" s="1"/>
      <c r="Y59" s="1"/>
      <c r="Z59" s="1"/>
    </row>
    <row r="60" spans="1:26" ht="15.75" customHeight="1">
      <c r="A60" s="1"/>
      <c r="B60" s="37"/>
      <c r="C60" s="29"/>
      <c r="D60" s="365"/>
      <c r="E60" s="370"/>
      <c r="F60" s="365"/>
      <c r="G60" s="365"/>
      <c r="H60" s="370"/>
      <c r="I60" s="365"/>
      <c r="J60" s="365"/>
      <c r="K60" s="29"/>
      <c r="L60" s="1"/>
      <c r="M60" s="1"/>
      <c r="N60" s="1"/>
      <c r="O60" s="1"/>
      <c r="P60" s="1"/>
      <c r="Q60" s="1"/>
      <c r="R60" s="1"/>
      <c r="S60" s="1"/>
      <c r="T60" s="1"/>
      <c r="U60" s="1"/>
      <c r="V60" s="1"/>
      <c r="W60" s="1"/>
      <c r="X60" s="1"/>
      <c r="Y60" s="1"/>
      <c r="Z60" s="1"/>
    </row>
    <row r="61" spans="1:26" ht="30" customHeight="1">
      <c r="A61" s="1"/>
      <c r="B61" s="14" t="s">
        <v>103</v>
      </c>
      <c r="C61" s="92"/>
      <c r="D61" s="360"/>
      <c r="E61" s="358" t="s">
        <v>103</v>
      </c>
      <c r="F61" s="369"/>
      <c r="G61" s="360"/>
      <c r="H61" s="358" t="s">
        <v>103</v>
      </c>
      <c r="I61" s="369"/>
      <c r="J61" s="360"/>
      <c r="K61" s="29"/>
      <c r="L61" s="1"/>
      <c r="M61" s="1"/>
      <c r="N61" s="1"/>
      <c r="O61" s="1"/>
      <c r="P61" s="1"/>
      <c r="Q61" s="1"/>
      <c r="R61" s="1"/>
      <c r="S61" s="1"/>
      <c r="T61" s="1"/>
      <c r="U61" s="1"/>
      <c r="V61" s="1"/>
      <c r="W61" s="1"/>
      <c r="X61" s="1"/>
      <c r="Y61" s="1"/>
      <c r="Z61" s="1"/>
    </row>
    <row r="62" spans="1:26" ht="15.75" customHeight="1">
      <c r="A62" s="1"/>
      <c r="B62" s="14"/>
      <c r="C62" s="92"/>
      <c r="D62" s="358"/>
      <c r="E62" s="358"/>
      <c r="F62" s="358"/>
      <c r="G62" s="358"/>
      <c r="H62" s="358"/>
      <c r="I62" s="358"/>
      <c r="J62" s="358"/>
      <c r="K62" s="29"/>
      <c r="L62" s="1"/>
      <c r="M62" s="1"/>
      <c r="N62" s="1"/>
      <c r="O62" s="1"/>
      <c r="P62" s="1"/>
      <c r="Q62" s="1"/>
      <c r="R62" s="1"/>
      <c r="S62" s="1"/>
      <c r="T62" s="1"/>
      <c r="U62" s="1"/>
      <c r="V62" s="1"/>
      <c r="W62" s="1"/>
      <c r="X62" s="1"/>
      <c r="Y62" s="1"/>
      <c r="Z62" s="1"/>
    </row>
    <row r="63" spans="1:26" ht="15.75" customHeight="1">
      <c r="A63" s="1"/>
      <c r="B63" s="14"/>
      <c r="C63" s="92"/>
      <c r="D63" s="358"/>
      <c r="E63" s="358"/>
      <c r="F63" s="358"/>
      <c r="G63" s="358"/>
      <c r="H63" s="358"/>
      <c r="I63" s="358"/>
      <c r="J63" s="358"/>
      <c r="K63" s="29"/>
      <c r="L63" s="1"/>
      <c r="M63" s="1"/>
      <c r="N63" s="1"/>
      <c r="O63" s="1"/>
      <c r="P63" s="1"/>
      <c r="Q63" s="1"/>
      <c r="R63" s="1"/>
      <c r="S63" s="1"/>
      <c r="T63" s="1"/>
      <c r="U63" s="1"/>
      <c r="V63" s="1"/>
      <c r="W63" s="1"/>
      <c r="X63" s="1"/>
      <c r="Y63" s="1"/>
      <c r="Z63" s="1"/>
    </row>
    <row r="64" spans="1:26" ht="15.75" customHeight="1">
      <c r="A64" s="1"/>
      <c r="B64" s="14" t="s">
        <v>131</v>
      </c>
      <c r="C64" s="48"/>
      <c r="D64" s="360"/>
      <c r="E64" s="358" t="s">
        <v>132</v>
      </c>
      <c r="F64" s="369"/>
      <c r="G64" s="360"/>
      <c r="H64" s="358" t="s">
        <v>133</v>
      </c>
      <c r="I64" s="369"/>
      <c r="J64" s="360"/>
      <c r="K64" s="29"/>
      <c r="L64" s="1"/>
      <c r="M64" s="1"/>
      <c r="N64" s="1"/>
      <c r="O64" s="1"/>
      <c r="P64" s="1"/>
      <c r="Q64" s="1"/>
      <c r="R64" s="1"/>
      <c r="S64" s="1"/>
      <c r="T64" s="1"/>
      <c r="U64" s="1"/>
      <c r="V64" s="1"/>
      <c r="W64" s="1"/>
      <c r="X64" s="1"/>
      <c r="Y64" s="1"/>
      <c r="Z64" s="1"/>
    </row>
    <row r="65" spans="1:26" ht="15.75" customHeight="1">
      <c r="A65" s="1"/>
      <c r="B65" s="37"/>
      <c r="C65" s="29"/>
      <c r="D65" s="365"/>
      <c r="E65" s="370"/>
      <c r="F65" s="365"/>
      <c r="G65" s="365"/>
      <c r="H65" s="370"/>
      <c r="I65" s="365"/>
      <c r="J65" s="365"/>
      <c r="K65" s="29"/>
      <c r="L65" s="1"/>
      <c r="M65" s="1"/>
      <c r="N65" s="1"/>
      <c r="O65" s="1"/>
      <c r="P65" s="1"/>
      <c r="Q65" s="1"/>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1"/>
      <c r="M66" s="1"/>
      <c r="N66" s="1"/>
      <c r="O66" s="1"/>
      <c r="P66" s="1"/>
      <c r="Q66" s="1"/>
      <c r="R66" s="1"/>
      <c r="S66" s="1"/>
      <c r="T66" s="1"/>
      <c r="U66" s="1"/>
      <c r="V66" s="1"/>
      <c r="W66" s="1"/>
      <c r="X66" s="1"/>
      <c r="Y66" s="1"/>
      <c r="Z66" s="1"/>
    </row>
    <row r="67" spans="1:26" ht="15.75" customHeight="1">
      <c r="A67" s="1"/>
      <c r="B67" s="37"/>
      <c r="C67" s="29"/>
      <c r="D67" s="365"/>
      <c r="E67" s="370"/>
      <c r="F67" s="365"/>
      <c r="G67" s="365"/>
      <c r="H67" s="370"/>
      <c r="I67" s="365"/>
      <c r="J67" s="365"/>
      <c r="K67" s="29"/>
      <c r="L67" s="1"/>
      <c r="M67" s="1"/>
      <c r="N67" s="1"/>
      <c r="O67" s="1"/>
      <c r="P67" s="1"/>
      <c r="Q67" s="1"/>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1"/>
      <c r="M68" s="1"/>
      <c r="N68" s="1"/>
      <c r="O68" s="1"/>
      <c r="P68" s="1"/>
      <c r="Q68" s="1"/>
      <c r="R68" s="1"/>
      <c r="S68" s="1"/>
      <c r="T68" s="1"/>
      <c r="U68" s="1"/>
      <c r="V68" s="1"/>
      <c r="W68" s="1"/>
      <c r="X68" s="1"/>
      <c r="Y68" s="1"/>
      <c r="Z68" s="1"/>
    </row>
    <row r="69" spans="1:26" ht="15.75" customHeight="1">
      <c r="A69" s="1"/>
      <c r="B69" s="37"/>
      <c r="C69" s="29"/>
      <c r="D69" s="365"/>
      <c r="E69" s="370"/>
      <c r="F69" s="365"/>
      <c r="G69" s="365"/>
      <c r="H69" s="370"/>
      <c r="I69" s="365"/>
      <c r="J69" s="365"/>
      <c r="K69" s="29"/>
      <c r="L69" s="1"/>
      <c r="M69" s="1"/>
      <c r="N69" s="1"/>
      <c r="O69" s="1"/>
      <c r="P69" s="1"/>
      <c r="Q69" s="1"/>
      <c r="R69" s="1"/>
      <c r="S69" s="1"/>
      <c r="T69" s="1"/>
      <c r="U69" s="1"/>
      <c r="V69" s="1"/>
      <c r="W69" s="1"/>
      <c r="X69" s="1"/>
      <c r="Y69" s="1"/>
      <c r="Z69" s="1"/>
    </row>
    <row r="70" spans="1:26" ht="15.75" customHeight="1">
      <c r="A70" s="1"/>
      <c r="B70" s="14" t="s">
        <v>101</v>
      </c>
      <c r="C70" s="92"/>
      <c r="D70" s="360"/>
      <c r="E70" s="358" t="s">
        <v>101</v>
      </c>
      <c r="F70" s="369"/>
      <c r="G70" s="360"/>
      <c r="H70" s="358" t="s">
        <v>101</v>
      </c>
      <c r="I70" s="369"/>
      <c r="J70" s="360"/>
      <c r="K70" s="29"/>
      <c r="L70" s="1"/>
      <c r="M70" s="1"/>
      <c r="N70" s="1"/>
      <c r="O70" s="1"/>
      <c r="P70" s="1"/>
      <c r="Q70" s="1"/>
      <c r="R70" s="1"/>
      <c r="S70" s="1"/>
      <c r="T70" s="1"/>
      <c r="U70" s="1"/>
      <c r="V70" s="1"/>
      <c r="W70" s="1"/>
      <c r="X70" s="1"/>
      <c r="Y70" s="1"/>
      <c r="Z70" s="1"/>
    </row>
    <row r="71" spans="1:26" ht="15.75" customHeight="1">
      <c r="A71" s="1"/>
      <c r="B71" s="37"/>
      <c r="C71" s="29"/>
      <c r="D71" s="365"/>
      <c r="E71" s="370"/>
      <c r="F71" s="365"/>
      <c r="G71" s="365"/>
      <c r="H71" s="370"/>
      <c r="I71" s="365"/>
      <c r="J71" s="365"/>
      <c r="K71" s="29"/>
      <c r="L71" s="1"/>
      <c r="M71" s="1"/>
      <c r="N71" s="1"/>
      <c r="O71" s="1"/>
      <c r="P71" s="1"/>
      <c r="Q71" s="1"/>
      <c r="R71" s="1"/>
      <c r="S71" s="1"/>
      <c r="T71" s="1"/>
      <c r="U71" s="1"/>
      <c r="V71" s="1"/>
      <c r="W71" s="1"/>
      <c r="X71" s="1"/>
      <c r="Y71" s="1"/>
      <c r="Z71" s="1"/>
    </row>
    <row r="72" spans="1:26" ht="15.75" customHeight="1">
      <c r="A72" s="1"/>
      <c r="B72" s="14" t="s">
        <v>102</v>
      </c>
      <c r="C72" s="92"/>
      <c r="D72" s="371"/>
      <c r="E72" s="358" t="s">
        <v>102</v>
      </c>
      <c r="F72" s="369"/>
      <c r="G72" s="371"/>
      <c r="H72" s="358" t="s">
        <v>102</v>
      </c>
      <c r="I72" s="369"/>
      <c r="J72" s="371"/>
      <c r="K72" s="29"/>
      <c r="L72" s="1"/>
      <c r="M72" s="1"/>
      <c r="N72" s="1"/>
      <c r="O72" s="1"/>
      <c r="P72" s="1"/>
      <c r="Q72" s="1"/>
      <c r="R72" s="1"/>
      <c r="S72" s="1"/>
      <c r="T72" s="1"/>
      <c r="U72" s="1"/>
      <c r="V72" s="1"/>
      <c r="W72" s="1"/>
      <c r="X72" s="1"/>
      <c r="Y72" s="1"/>
      <c r="Z72" s="1"/>
    </row>
    <row r="73" spans="1:26" ht="15.75" customHeight="1">
      <c r="A73" s="1"/>
      <c r="B73" s="37"/>
      <c r="C73" s="29"/>
      <c r="D73" s="365"/>
      <c r="E73" s="370"/>
      <c r="F73" s="365"/>
      <c r="G73" s="365"/>
      <c r="H73" s="370"/>
      <c r="I73" s="365"/>
      <c r="J73" s="365"/>
      <c r="K73" s="29"/>
      <c r="L73" s="1"/>
      <c r="M73" s="1"/>
      <c r="N73" s="1"/>
      <c r="O73" s="1"/>
      <c r="P73" s="1"/>
      <c r="Q73" s="1"/>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93"/>
      <c r="M74" s="93"/>
      <c r="N74" s="93"/>
      <c r="O74" s="93"/>
      <c r="P74" s="93"/>
      <c r="Q74" s="93"/>
      <c r="R74" s="1"/>
      <c r="S74" s="1"/>
      <c r="T74" s="1"/>
      <c r="U74" s="1"/>
      <c r="V74" s="1"/>
      <c r="W74" s="1"/>
      <c r="X74" s="1"/>
      <c r="Y74" s="1"/>
      <c r="Z74" s="1"/>
    </row>
    <row r="75" spans="1:26" ht="9" customHeight="1">
      <c r="A75" s="27"/>
      <c r="B75" s="10"/>
      <c r="C75" s="10"/>
      <c r="D75" s="10"/>
      <c r="E75" s="10"/>
      <c r="F75" s="10"/>
      <c r="G75" s="10"/>
      <c r="H75" s="10"/>
      <c r="I75" s="10"/>
      <c r="J75" s="10"/>
      <c r="K75" s="10"/>
      <c r="L75" s="94"/>
      <c r="M75" s="94"/>
      <c r="N75" s="94"/>
      <c r="O75" s="94"/>
      <c r="P75" s="94"/>
      <c r="Q75" s="94"/>
      <c r="R75" s="27"/>
      <c r="S75" s="27"/>
      <c r="T75" s="27"/>
      <c r="U75" s="27"/>
      <c r="V75" s="27"/>
      <c r="W75" s="27"/>
      <c r="X75" s="27"/>
      <c r="Y75" s="27"/>
      <c r="Z75" s="27"/>
    </row>
    <row r="76" spans="1:26" ht="9.75" customHeight="1">
      <c r="A76" s="27"/>
      <c r="B76" s="29"/>
      <c r="C76" s="29"/>
      <c r="D76" s="29"/>
      <c r="E76" s="29"/>
      <c r="F76" s="29"/>
      <c r="G76" s="29"/>
      <c r="H76" s="29"/>
      <c r="I76" s="29"/>
      <c r="J76" s="29"/>
      <c r="K76" s="29"/>
      <c r="L76" s="94"/>
      <c r="M76" s="94"/>
      <c r="N76" s="94"/>
      <c r="O76" s="94"/>
      <c r="P76" s="94"/>
      <c r="Q76" s="94"/>
      <c r="R76" s="27"/>
      <c r="S76" s="27"/>
      <c r="T76" s="27"/>
      <c r="U76" s="27"/>
      <c r="V76" s="27"/>
      <c r="W76" s="27"/>
      <c r="X76" s="27"/>
      <c r="Y76" s="27"/>
      <c r="Z76" s="27"/>
    </row>
    <row r="77" spans="1:26" ht="18.75" customHeight="1">
      <c r="A77" s="1"/>
      <c r="B77" s="89" t="s">
        <v>107</v>
      </c>
      <c r="C77" s="90"/>
      <c r="D77" s="29"/>
      <c r="E77" s="29"/>
      <c r="F77" s="29"/>
      <c r="G77" s="29"/>
      <c r="H77" s="29"/>
      <c r="I77" s="29"/>
      <c r="J77" s="29"/>
      <c r="K77" s="29"/>
      <c r="L77" s="93"/>
      <c r="M77" s="93"/>
      <c r="N77" s="93"/>
      <c r="O77" s="93"/>
      <c r="P77" s="93"/>
      <c r="Q77" s="93"/>
      <c r="R77" s="1"/>
      <c r="S77" s="1"/>
      <c r="T77" s="1"/>
      <c r="U77" s="1"/>
      <c r="V77" s="1"/>
      <c r="W77" s="1"/>
      <c r="X77" s="1"/>
      <c r="Y77" s="1"/>
      <c r="Z77" s="1"/>
    </row>
    <row r="78" spans="1:26" ht="306" customHeight="1">
      <c r="A78" s="1"/>
      <c r="B78" s="473" t="s">
        <v>108</v>
      </c>
      <c r="C78" s="420"/>
      <c r="D78" s="421"/>
      <c r="E78" s="29"/>
      <c r="F78" s="29"/>
      <c r="G78" s="459"/>
      <c r="H78" s="458"/>
      <c r="I78" s="29"/>
      <c r="J78" s="95" t="str">
        <f>IF(D19="VO - výzkumná organizace","Není relevantní","Zapsáno znaků: "&amp;LEN(G78)&amp;" z max. 1000")</f>
        <v>Zapsáno znaků: 0 z max. 1000</v>
      </c>
      <c r="K78" s="29"/>
      <c r="L78" s="93"/>
      <c r="M78" s="93"/>
      <c r="N78" s="93"/>
      <c r="O78" s="93"/>
      <c r="P78" s="93"/>
      <c r="Q78" s="93"/>
      <c r="R78" s="1"/>
      <c r="S78" s="1"/>
      <c r="T78" s="1"/>
      <c r="U78" s="1"/>
      <c r="V78" s="1"/>
      <c r="W78" s="1"/>
      <c r="X78" s="1"/>
      <c r="Y78" s="1"/>
      <c r="Z78" s="1"/>
    </row>
    <row r="79" spans="1:26" ht="15.75" customHeight="1">
      <c r="A79" s="1"/>
      <c r="B79" s="29"/>
      <c r="C79" s="29"/>
      <c r="D79" s="29"/>
      <c r="E79" s="29"/>
      <c r="F79" s="29"/>
      <c r="G79" s="29"/>
      <c r="H79" s="29"/>
      <c r="I79" s="29"/>
      <c r="J79" s="29"/>
      <c r="K79" s="29"/>
      <c r="L79" s="93"/>
      <c r="M79" s="93"/>
      <c r="N79" s="93"/>
      <c r="O79" s="93"/>
      <c r="P79" s="93"/>
      <c r="Q79" s="93"/>
      <c r="R79" s="1"/>
      <c r="S79" s="1"/>
      <c r="T79" s="1"/>
      <c r="U79" s="1"/>
      <c r="V79" s="1"/>
      <c r="W79" s="1"/>
      <c r="X79" s="1"/>
      <c r="Y79" s="1"/>
      <c r="Z79" s="1"/>
    </row>
    <row r="80" spans="1:26" ht="9" customHeight="1">
      <c r="A80" s="1"/>
      <c r="B80" s="22"/>
      <c r="C80" s="22"/>
      <c r="D80" s="22"/>
      <c r="E80" s="22"/>
      <c r="F80" s="22"/>
      <c r="G80" s="22"/>
      <c r="H80" s="22"/>
      <c r="I80" s="22"/>
      <c r="J80" s="22"/>
      <c r="K80" s="22"/>
      <c r="L80" s="93"/>
      <c r="M80" s="93"/>
      <c r="N80" s="93"/>
      <c r="O80" s="93"/>
      <c r="P80" s="93"/>
      <c r="Q80" s="93"/>
      <c r="R80" s="1"/>
      <c r="S80" s="1"/>
      <c r="T80" s="1"/>
      <c r="U80" s="1"/>
      <c r="V80" s="1"/>
      <c r="W80" s="1"/>
      <c r="X80" s="1"/>
      <c r="Y80" s="1"/>
      <c r="Z80" s="1"/>
    </row>
    <row r="81" spans="1:26" ht="9" customHeight="1">
      <c r="A81" s="1"/>
      <c r="B81" s="29"/>
      <c r="C81" s="29"/>
      <c r="D81" s="29"/>
      <c r="E81" s="29"/>
      <c r="F81" s="29"/>
      <c r="G81" s="29"/>
      <c r="H81" s="29"/>
      <c r="I81" s="29"/>
      <c r="J81" s="29"/>
      <c r="K81" s="29"/>
      <c r="L81" s="93"/>
      <c r="M81" s="93"/>
      <c r="N81" s="93"/>
      <c r="O81" s="93"/>
      <c r="P81" s="93"/>
      <c r="Q81" s="93"/>
      <c r="R81" s="1"/>
      <c r="S81" s="1"/>
      <c r="T81" s="1"/>
      <c r="U81" s="1"/>
      <c r="V81" s="1"/>
      <c r="W81" s="1"/>
      <c r="X81" s="1"/>
      <c r="Y81" s="1"/>
      <c r="Z81" s="1"/>
    </row>
    <row r="82" spans="1:26" ht="18.75" customHeight="1">
      <c r="A82" s="1"/>
      <c r="B82" s="89" t="s">
        <v>109</v>
      </c>
      <c r="C82" s="90"/>
      <c r="D82" s="29"/>
      <c r="E82" s="29"/>
      <c r="F82" s="29"/>
      <c r="G82" s="29"/>
      <c r="H82" s="29"/>
      <c r="I82" s="29"/>
      <c r="J82" s="29"/>
      <c r="K82" s="29"/>
      <c r="L82" s="93"/>
      <c r="M82" s="93"/>
      <c r="N82" s="93"/>
      <c r="O82" s="93"/>
      <c r="P82" s="93"/>
      <c r="Q82" s="93"/>
      <c r="R82" s="1"/>
      <c r="S82" s="1"/>
      <c r="T82" s="1"/>
      <c r="U82" s="1"/>
      <c r="V82" s="1"/>
      <c r="W82" s="1"/>
      <c r="X82" s="1"/>
      <c r="Y82" s="1"/>
      <c r="Z82" s="1"/>
    </row>
    <row r="83" spans="1:26" ht="33.75" customHeight="1">
      <c r="A83" s="1"/>
      <c r="B83" s="485" t="s">
        <v>134</v>
      </c>
      <c r="C83" s="420"/>
      <c r="D83" s="421"/>
      <c r="E83" s="12"/>
      <c r="F83" s="12"/>
      <c r="G83" s="91"/>
      <c r="H83" s="12"/>
      <c r="I83" s="12"/>
      <c r="J83" s="91"/>
      <c r="K83" s="12"/>
      <c r="L83" s="93"/>
      <c r="M83" s="93"/>
      <c r="N83" s="93"/>
      <c r="O83" s="93"/>
      <c r="P83" s="93"/>
      <c r="Q83" s="93"/>
      <c r="R83" s="1"/>
      <c r="S83" s="1"/>
      <c r="T83" s="1"/>
      <c r="U83" s="1"/>
      <c r="V83" s="1"/>
      <c r="W83" s="1"/>
      <c r="X83" s="1"/>
      <c r="Y83" s="1"/>
      <c r="Z83" s="1"/>
    </row>
    <row r="84" spans="1:26" ht="15.75" customHeight="1">
      <c r="A84" s="1"/>
      <c r="B84" s="14" t="s">
        <v>135</v>
      </c>
      <c r="C84" s="92"/>
      <c r="D84" s="360"/>
      <c r="E84" s="358" t="s">
        <v>136</v>
      </c>
      <c r="F84" s="369"/>
      <c r="G84" s="360"/>
      <c r="H84" s="358" t="s">
        <v>137</v>
      </c>
      <c r="I84" s="369"/>
      <c r="J84" s="360"/>
      <c r="K84" s="29"/>
      <c r="L84" s="93"/>
      <c r="M84" s="93"/>
      <c r="N84" s="93"/>
      <c r="O84" s="93"/>
      <c r="P84" s="93"/>
      <c r="Q84" s="93"/>
      <c r="R84" s="1"/>
      <c r="S84" s="1"/>
      <c r="T84" s="1"/>
      <c r="U84" s="1"/>
      <c r="V84" s="1"/>
      <c r="W84" s="1"/>
      <c r="X84" s="1"/>
      <c r="Y84" s="1"/>
      <c r="Z84" s="1"/>
    </row>
    <row r="85" spans="1:26" ht="15.75" customHeight="1">
      <c r="A85" s="1"/>
      <c r="B85" s="37"/>
      <c r="C85" s="29"/>
      <c r="D85" s="365"/>
      <c r="E85" s="370"/>
      <c r="F85" s="365"/>
      <c r="G85" s="365"/>
      <c r="H85" s="370"/>
      <c r="I85" s="365"/>
      <c r="J85" s="365"/>
      <c r="K85" s="29"/>
      <c r="L85" s="93"/>
      <c r="M85" s="93"/>
      <c r="N85" s="93"/>
      <c r="O85" s="93"/>
      <c r="P85" s="93"/>
      <c r="Q85" s="93"/>
      <c r="R85" s="1"/>
      <c r="S85" s="1"/>
      <c r="T85" s="1"/>
      <c r="U85" s="1"/>
      <c r="V85" s="1"/>
      <c r="W85" s="1"/>
      <c r="X85" s="1"/>
      <c r="Y85" s="1"/>
      <c r="Z85" s="1"/>
    </row>
    <row r="86" spans="1:26" ht="15.75" customHeight="1">
      <c r="A86" s="1"/>
      <c r="B86" s="14" t="s">
        <v>75</v>
      </c>
      <c r="C86" s="92"/>
      <c r="D86" s="360"/>
      <c r="E86" s="358" t="s">
        <v>75</v>
      </c>
      <c r="F86" s="369"/>
      <c r="G86" s="360"/>
      <c r="H86" s="358" t="s">
        <v>75</v>
      </c>
      <c r="I86" s="369"/>
      <c r="J86" s="360"/>
      <c r="K86" s="29"/>
      <c r="L86" s="93"/>
      <c r="M86" s="93"/>
      <c r="N86" s="93"/>
      <c r="O86" s="93"/>
      <c r="P86" s="93"/>
      <c r="Q86" s="93"/>
      <c r="R86" s="1"/>
      <c r="S86" s="1"/>
      <c r="T86" s="1"/>
      <c r="U86" s="1"/>
      <c r="V86" s="1"/>
      <c r="W86" s="1"/>
      <c r="X86" s="1"/>
      <c r="Y86" s="1"/>
      <c r="Z86" s="1"/>
    </row>
    <row r="87" spans="1:26" ht="15.75" customHeight="1">
      <c r="A87" s="1"/>
      <c r="B87" s="37"/>
      <c r="C87" s="29"/>
      <c r="D87" s="365"/>
      <c r="E87" s="370"/>
      <c r="F87" s="365"/>
      <c r="G87" s="365"/>
      <c r="H87" s="370"/>
      <c r="I87" s="365"/>
      <c r="J87" s="365"/>
      <c r="K87" s="29"/>
      <c r="L87" s="93"/>
      <c r="M87" s="93"/>
      <c r="N87" s="93"/>
      <c r="O87" s="93"/>
      <c r="P87" s="93"/>
      <c r="Q87" s="93"/>
      <c r="R87" s="1"/>
      <c r="S87" s="1"/>
      <c r="T87" s="1"/>
      <c r="U87" s="1"/>
      <c r="V87" s="1"/>
      <c r="W87" s="1"/>
      <c r="X87" s="1"/>
      <c r="Y87" s="1"/>
      <c r="Z87" s="1"/>
    </row>
    <row r="88" spans="1:26" ht="15.75" customHeight="1">
      <c r="A88" s="1"/>
      <c r="B88" s="14" t="s">
        <v>102</v>
      </c>
      <c r="C88" s="92"/>
      <c r="D88" s="371"/>
      <c r="E88" s="358" t="s">
        <v>102</v>
      </c>
      <c r="F88" s="369"/>
      <c r="G88" s="371"/>
      <c r="H88" s="358" t="s">
        <v>102</v>
      </c>
      <c r="I88" s="369"/>
      <c r="J88" s="371"/>
      <c r="K88" s="29"/>
      <c r="L88" s="93"/>
      <c r="M88" s="93"/>
      <c r="N88" s="93"/>
      <c r="O88" s="93"/>
      <c r="P88" s="93"/>
      <c r="Q88" s="93"/>
      <c r="R88" s="1"/>
      <c r="S88" s="1"/>
      <c r="T88" s="1"/>
      <c r="U88" s="1"/>
      <c r="V88" s="1"/>
      <c r="W88" s="1"/>
      <c r="X88" s="1"/>
      <c r="Y88" s="1"/>
      <c r="Z88" s="1"/>
    </row>
    <row r="89" spans="1:26" ht="15.75" customHeight="1">
      <c r="A89" s="1"/>
      <c r="B89" s="14"/>
      <c r="C89" s="92"/>
      <c r="D89" s="358"/>
      <c r="E89" s="358"/>
      <c r="F89" s="358"/>
      <c r="G89" s="369"/>
      <c r="H89" s="358"/>
      <c r="I89" s="369"/>
      <c r="J89" s="358"/>
      <c r="K89" s="29"/>
      <c r="L89" s="93"/>
      <c r="M89" s="93"/>
      <c r="N89" s="93"/>
      <c r="O89" s="93"/>
      <c r="P89" s="93"/>
      <c r="Q89" s="93"/>
      <c r="R89" s="1"/>
      <c r="S89" s="1"/>
      <c r="T89" s="1"/>
      <c r="U89" s="1"/>
      <c r="V89" s="1"/>
      <c r="W89" s="1"/>
      <c r="X89" s="1"/>
      <c r="Y89" s="1"/>
      <c r="Z89" s="1"/>
    </row>
    <row r="90" spans="1:26" ht="15.75" customHeight="1">
      <c r="A90" s="27"/>
      <c r="B90" s="8"/>
      <c r="C90" s="8"/>
      <c r="D90" s="356"/>
      <c r="E90" s="374"/>
      <c r="F90" s="356"/>
      <c r="G90" s="356"/>
      <c r="H90" s="374"/>
      <c r="I90" s="356"/>
      <c r="J90" s="356"/>
      <c r="K90" s="8"/>
      <c r="L90" s="27"/>
      <c r="M90" s="27"/>
      <c r="N90" s="27"/>
      <c r="O90" s="27"/>
      <c r="P90" s="27"/>
      <c r="Q90" s="27"/>
      <c r="R90" s="27"/>
      <c r="S90" s="27"/>
      <c r="T90" s="27"/>
      <c r="U90" s="27"/>
      <c r="V90" s="27"/>
      <c r="W90" s="27"/>
      <c r="X90" s="27"/>
      <c r="Y90" s="27"/>
      <c r="Z90" s="27"/>
    </row>
    <row r="91" spans="1:26" ht="15.75" customHeight="1">
      <c r="A91" s="27"/>
      <c r="B91" s="14" t="s">
        <v>138</v>
      </c>
      <c r="C91" s="92"/>
      <c r="D91" s="360"/>
      <c r="E91" s="358" t="s">
        <v>139</v>
      </c>
      <c r="F91" s="369"/>
      <c r="G91" s="360"/>
      <c r="H91" s="358" t="s">
        <v>140</v>
      </c>
      <c r="I91" s="369"/>
      <c r="J91" s="360"/>
      <c r="K91" s="8"/>
      <c r="L91" s="27"/>
      <c r="M91" s="27"/>
      <c r="N91" s="27"/>
      <c r="O91" s="27"/>
      <c r="P91" s="27"/>
      <c r="Q91" s="27"/>
      <c r="R91" s="27"/>
      <c r="S91" s="27"/>
      <c r="T91" s="27"/>
      <c r="U91" s="27"/>
      <c r="V91" s="27"/>
      <c r="W91" s="27"/>
      <c r="X91" s="27"/>
      <c r="Y91" s="27"/>
      <c r="Z91" s="27"/>
    </row>
    <row r="92" spans="1:26" ht="15.75" customHeight="1">
      <c r="A92" s="27"/>
      <c r="B92" s="37"/>
      <c r="C92" s="29"/>
      <c r="D92" s="365"/>
      <c r="E92" s="370"/>
      <c r="F92" s="365"/>
      <c r="G92" s="365"/>
      <c r="H92" s="370"/>
      <c r="I92" s="365"/>
      <c r="J92" s="365"/>
      <c r="K92" s="8"/>
      <c r="L92" s="27"/>
      <c r="M92" s="27"/>
      <c r="N92" s="27"/>
      <c r="O92" s="27"/>
      <c r="P92" s="27"/>
      <c r="Q92" s="27"/>
      <c r="R92" s="27"/>
      <c r="S92" s="27"/>
      <c r="T92" s="27"/>
      <c r="U92" s="27"/>
      <c r="V92" s="27"/>
      <c r="W92" s="27"/>
      <c r="X92" s="27"/>
      <c r="Y92" s="27"/>
      <c r="Z92" s="27"/>
    </row>
    <row r="93" spans="1:26" ht="15.75" customHeight="1">
      <c r="A93" s="27"/>
      <c r="B93" s="14" t="s">
        <v>75</v>
      </c>
      <c r="C93" s="92"/>
      <c r="D93" s="360"/>
      <c r="E93" s="358" t="s">
        <v>75</v>
      </c>
      <c r="F93" s="369"/>
      <c r="G93" s="360"/>
      <c r="H93" s="358" t="s">
        <v>75</v>
      </c>
      <c r="I93" s="369"/>
      <c r="J93" s="360"/>
      <c r="K93" s="8"/>
      <c r="L93" s="27"/>
      <c r="M93" s="27"/>
      <c r="N93" s="27"/>
      <c r="O93" s="27"/>
      <c r="P93" s="27"/>
      <c r="Q93" s="27"/>
      <c r="R93" s="27"/>
      <c r="S93" s="27"/>
      <c r="T93" s="27"/>
      <c r="U93" s="27"/>
      <c r="V93" s="27"/>
      <c r="W93" s="27"/>
      <c r="X93" s="27"/>
      <c r="Y93" s="27"/>
      <c r="Z93" s="27"/>
    </row>
    <row r="94" spans="1:26" ht="15.75" customHeight="1">
      <c r="A94" s="27"/>
      <c r="B94" s="37"/>
      <c r="C94" s="29"/>
      <c r="D94" s="365"/>
      <c r="E94" s="370"/>
      <c r="F94" s="365"/>
      <c r="G94" s="365"/>
      <c r="H94" s="370"/>
      <c r="I94" s="365"/>
      <c r="J94" s="365"/>
      <c r="K94" s="8"/>
      <c r="L94" s="27"/>
      <c r="M94" s="27"/>
      <c r="N94" s="27"/>
      <c r="O94" s="27"/>
      <c r="P94" s="27"/>
      <c r="Q94" s="27"/>
      <c r="R94" s="27"/>
      <c r="S94" s="27"/>
      <c r="T94" s="27"/>
      <c r="U94" s="27"/>
      <c r="V94" s="27"/>
      <c r="W94" s="27"/>
      <c r="X94" s="27"/>
      <c r="Y94" s="27"/>
      <c r="Z94" s="27"/>
    </row>
    <row r="95" spans="1:26" ht="15.75" customHeight="1">
      <c r="A95" s="27"/>
      <c r="B95" s="14" t="s">
        <v>102</v>
      </c>
      <c r="C95" s="92"/>
      <c r="D95" s="371"/>
      <c r="E95" s="358" t="s">
        <v>102</v>
      </c>
      <c r="F95" s="369"/>
      <c r="G95" s="371"/>
      <c r="H95" s="358" t="s">
        <v>102</v>
      </c>
      <c r="I95" s="369"/>
      <c r="J95" s="371"/>
      <c r="K95" s="8"/>
      <c r="L95" s="27"/>
      <c r="M95" s="27"/>
      <c r="N95" s="27"/>
      <c r="O95" s="27"/>
      <c r="P95" s="27"/>
      <c r="Q95" s="27"/>
      <c r="R95" s="27"/>
      <c r="S95" s="27"/>
      <c r="T95" s="27"/>
      <c r="U95" s="27"/>
      <c r="V95" s="27"/>
      <c r="W95" s="27"/>
      <c r="X95" s="27"/>
      <c r="Y95" s="27"/>
      <c r="Z95" s="27"/>
    </row>
    <row r="96" spans="1:26" ht="9" customHeight="1">
      <c r="A96" s="27"/>
      <c r="B96" s="14"/>
      <c r="C96" s="92"/>
      <c r="D96" s="96"/>
      <c r="E96" s="14"/>
      <c r="F96" s="92"/>
      <c r="G96" s="96"/>
      <c r="H96" s="92"/>
      <c r="I96" s="92"/>
      <c r="J96" s="96"/>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86" t="str">
        <f>Pokyny!E51</f>
        <v xml:space="preserve"> Verze 1: listopad 2022.</v>
      </c>
      <c r="K99" s="421"/>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2"/>
      <c r="C101" s="72"/>
      <c r="D101" s="72"/>
      <c r="E101" s="72"/>
      <c r="F101" s="72"/>
      <c r="G101" s="72"/>
      <c r="H101" s="72"/>
      <c r="I101" s="72"/>
      <c r="J101" s="72"/>
      <c r="K101" s="72"/>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87" t="s">
        <v>16</v>
      </c>
      <c r="K104" s="455"/>
      <c r="L104" s="99"/>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3"/>
      <c r="B148" s="93"/>
      <c r="C148" s="93"/>
      <c r="D148" s="93"/>
      <c r="E148" s="93"/>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3"/>
      <c r="B149" s="93"/>
      <c r="C149" s="93"/>
      <c r="D149" s="93"/>
      <c r="E149" s="93"/>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3"/>
      <c r="B150" s="93"/>
      <c r="C150" s="93"/>
      <c r="D150" s="93"/>
      <c r="E150" s="93"/>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3"/>
      <c r="B151" s="93"/>
      <c r="C151" s="93"/>
      <c r="D151" s="93"/>
      <c r="E151" s="93"/>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3"/>
      <c r="B152" s="93"/>
      <c r="C152" s="93"/>
      <c r="D152" s="93"/>
      <c r="E152" s="93"/>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3"/>
      <c r="B153" s="93"/>
      <c r="C153" s="93"/>
      <c r="D153" s="93"/>
      <c r="E153" s="93"/>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3"/>
      <c r="B154" s="93"/>
      <c r="C154" s="93"/>
      <c r="D154" s="93"/>
      <c r="E154" s="93"/>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3"/>
      <c r="B155" s="93"/>
      <c r="C155" s="93"/>
      <c r="D155" s="93"/>
      <c r="E155" s="93"/>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3"/>
      <c r="B156" s="93"/>
      <c r="C156" s="93"/>
      <c r="D156" s="93"/>
      <c r="E156" s="93"/>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3"/>
      <c r="B157" s="93"/>
      <c r="C157" s="93"/>
      <c r="D157" s="93"/>
      <c r="E157" s="93"/>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3"/>
      <c r="B158" s="93"/>
      <c r="C158" s="93"/>
      <c r="D158" s="93"/>
      <c r="E158" s="93"/>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3"/>
      <c r="B159" s="93"/>
      <c r="C159" s="93"/>
      <c r="D159" s="93"/>
      <c r="E159" s="93"/>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3"/>
      <c r="B160" s="93"/>
      <c r="C160" s="93"/>
      <c r="D160" s="93"/>
      <c r="E160" s="93"/>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3"/>
      <c r="B161" s="93"/>
      <c r="C161" s="93"/>
      <c r="D161" s="93"/>
      <c r="E161" s="93"/>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3"/>
      <c r="B162" s="93"/>
      <c r="C162" s="93"/>
      <c r="D162" s="93"/>
      <c r="E162" s="93"/>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3"/>
      <c r="B163" s="93"/>
      <c r="C163" s="93"/>
      <c r="D163" s="93"/>
      <c r="E163" s="93"/>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3"/>
      <c r="B164" s="93"/>
      <c r="C164" s="93"/>
      <c r="D164" s="93"/>
      <c r="E164" s="93"/>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3"/>
      <c r="B165" s="93"/>
      <c r="C165" s="93"/>
      <c r="D165" s="93"/>
      <c r="E165" s="93"/>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3"/>
      <c r="B166" s="93"/>
      <c r="C166" s="93"/>
      <c r="D166" s="93"/>
      <c r="E166" s="93"/>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3"/>
      <c r="B167" s="93"/>
      <c r="C167" s="93"/>
      <c r="D167" s="93"/>
      <c r="E167" s="93"/>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3"/>
      <c r="B168" s="93"/>
      <c r="C168" s="93"/>
      <c r="D168" s="93"/>
      <c r="E168" s="93"/>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3"/>
      <c r="B169" s="93"/>
      <c r="C169" s="93"/>
      <c r="D169" s="93"/>
      <c r="E169" s="93"/>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3"/>
      <c r="B170" s="93"/>
      <c r="C170" s="93"/>
      <c r="D170" s="93"/>
      <c r="E170" s="93"/>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3"/>
      <c r="B171" s="93"/>
      <c r="C171" s="93"/>
      <c r="D171" s="93"/>
      <c r="E171" s="93"/>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3"/>
      <c r="B172" s="93"/>
      <c r="C172" s="93"/>
      <c r="D172" s="93"/>
      <c r="E172" s="93"/>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3"/>
      <c r="B173" s="93"/>
      <c r="C173" s="93"/>
      <c r="D173" s="93"/>
      <c r="E173" s="93"/>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3"/>
      <c r="B174" s="93"/>
      <c r="C174" s="93"/>
      <c r="D174" s="93"/>
      <c r="E174" s="93"/>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3"/>
      <c r="B175" s="93"/>
      <c r="C175" s="93"/>
      <c r="D175" s="93"/>
      <c r="E175" s="93"/>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k/tEbkPEXf4R34tbii7dK/ICk735wnf3mPZceG72W6gRqvtOnQmuGG1ZBHRMtvsCNTCv+BoTPO0kp96fP73paQ==" saltValue="b73Mr9PjF6nEH1tyV1QTww==" spinCount="100000" sheet="1" objects="1" scenario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98" priority="1">
      <formula>$D$19&lt;&gt;"VO - výzkumná organizace"</formula>
    </cfRule>
  </conditionalFormatting>
  <conditionalFormatting sqref="E21">
    <cfRule type="containsText" dxfId="97" priority="2" operator="containsText" text="Nevyplněno">
      <formula>NOT(ISERROR(SEARCH(("Nevyplněno"),(E21))))</formula>
    </cfRule>
  </conditionalFormatting>
  <conditionalFormatting sqref="J78">
    <cfRule type="containsText" dxfId="96"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5"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4"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ErrorMessage="1" sqref="G78" xr:uid="{00000000-0002-0000-0300-000001000000}">
      <formula1>LTE(LEN(G78),(1000))</formula1>
    </dataValidation>
    <dataValidation type="custom" allowBlank="1" showInputMessage="1" showErrorMessage="1" prompt="Zadejte osmimístné IČ." sqref="D86 G86 J86 D93 G93 J93" xr:uid="{00000000-0002-0000-0300-000003000000}">
      <formula1>EQ(LEN(D86),(8))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5000000}">
      <formula1>0</formula1>
      <formula2>1</formula2>
    </dataValidation>
    <dataValidation type="custom" allowBlank="1" showInputMessage="1" showErrorMessage="1" prompt="Vložte IČ organizace o délce 8 čísel." sqref="D11" xr:uid="{00000000-0002-0000-0300-000006000000}">
      <formula1>AND(GTE(LEN(D11),MIN((4),(8))),LTE(LEN(D11),MAX((4),(8))))</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300-000004000000}">
          <x14:formula1>
            <xm:f>číselníky!$K$2:$K$6</xm:f>
          </x14:formula1>
          <xm:sqref>D19</xm:sqref>
        </x14:dataValidation>
        <x14:dataValidation type="list" allowBlank="1" xr:uid="{00000000-0002-0000-0300-000007000000}">
          <x14:formula1>
            <xm:f>číselníky!$K$3:$K$6</xm:f>
          </x14:formula1>
          <xm:sqref>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topLeftCell="A28" workbookViewId="0">
      <selection activeCell="K89" sqref="K89"/>
    </sheetView>
  </sheetViews>
  <sheetFormatPr defaultColWidth="14.44140625" defaultRowHeight="15" customHeight="1"/>
  <cols>
    <col min="1" max="1" width="5.5546875" customWidth="1"/>
    <col min="2" max="2" width="50.8867187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7" t="s">
        <v>141</v>
      </c>
      <c r="C3" s="420"/>
      <c r="D3" s="420"/>
      <c r="E3" s="420"/>
      <c r="F3" s="420"/>
      <c r="G3" s="421"/>
      <c r="H3" s="1"/>
      <c r="I3" s="1"/>
      <c r="J3" s="1"/>
      <c r="K3" s="1"/>
      <c r="L3" s="1"/>
      <c r="M3" s="1"/>
      <c r="N3" s="1"/>
      <c r="O3" s="1"/>
      <c r="P3" s="1"/>
      <c r="Q3" s="1"/>
      <c r="R3" s="1"/>
      <c r="S3" s="1"/>
      <c r="T3" s="1"/>
      <c r="U3" s="1"/>
      <c r="V3" s="1"/>
      <c r="W3" s="1"/>
      <c r="X3" s="1"/>
      <c r="Y3" s="1"/>
      <c r="Z3" s="1"/>
    </row>
    <row r="4" spans="1:26" ht="15" customHeight="1">
      <c r="A4" s="1"/>
      <c r="B4" s="97"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Vyplňujte pouze v případě, že se projektu účastní více než dva čeští uchazeči</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438" t="str">
        <f>IF('Identifikační údaje'!D25=1,"",IF('Identifikační údaje'!D25=2,"","Další účastník č. 2"))</f>
        <v>Další účastník č. 2</v>
      </c>
      <c r="C6" s="439"/>
      <c r="D6" s="439"/>
      <c r="E6" s="439"/>
      <c r="F6" s="439"/>
      <c r="G6" s="439"/>
      <c r="H6" s="439"/>
      <c r="I6" s="439"/>
      <c r="J6" s="439"/>
      <c r="K6" s="479"/>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118</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75</v>
      </c>
      <c r="C11" s="14"/>
      <c r="D11" s="364"/>
      <c r="E11" s="365"/>
      <c r="F11" s="365"/>
      <c r="G11" s="351"/>
      <c r="H11" s="29"/>
      <c r="I11" s="29"/>
      <c r="J11" s="9"/>
      <c r="K11" s="29"/>
      <c r="L11" s="73"/>
      <c r="M11" s="1"/>
      <c r="N11" s="1"/>
      <c r="O11" s="1"/>
      <c r="P11" s="1"/>
      <c r="Q11" s="1"/>
      <c r="R11" s="1"/>
      <c r="S11" s="1"/>
      <c r="T11" s="1"/>
      <c r="U11" s="1"/>
      <c r="V11" s="1"/>
      <c r="W11" s="1"/>
      <c r="X11" s="1"/>
      <c r="Y11" s="1"/>
      <c r="Z11" s="1"/>
    </row>
    <row r="12" spans="1:26" ht="15.75" customHeight="1">
      <c r="A12" s="1"/>
      <c r="B12" s="14"/>
      <c r="C12" s="14"/>
      <c r="D12" s="351"/>
      <c r="E12" s="365"/>
      <c r="F12" s="365"/>
      <c r="G12" s="351"/>
      <c r="H12" s="29"/>
      <c r="I12" s="29"/>
      <c r="J12" s="9"/>
      <c r="K12" s="29"/>
      <c r="L12" s="73"/>
      <c r="M12" s="1"/>
      <c r="N12" s="1"/>
      <c r="O12" s="1"/>
      <c r="P12" s="1"/>
      <c r="Q12" s="1"/>
      <c r="R12" s="1"/>
      <c r="S12" s="1"/>
      <c r="T12" s="1"/>
      <c r="U12" s="1"/>
      <c r="V12" s="1"/>
      <c r="W12" s="1"/>
      <c r="X12" s="1"/>
      <c r="Y12" s="1"/>
      <c r="Z12" s="1"/>
    </row>
    <row r="13" spans="1:26" ht="15.75" customHeight="1">
      <c r="A13" s="1"/>
      <c r="B13" s="14" t="s">
        <v>76</v>
      </c>
      <c r="C13" s="14"/>
      <c r="D13" s="360"/>
      <c r="E13" s="365"/>
      <c r="F13" s="365"/>
      <c r="G13" s="351"/>
      <c r="H13" s="29"/>
      <c r="I13" s="29"/>
      <c r="J13" s="9"/>
      <c r="K13" s="29"/>
      <c r="L13" s="73"/>
      <c r="M13" s="1"/>
      <c r="N13" s="1"/>
      <c r="O13" s="1"/>
      <c r="P13" s="1"/>
      <c r="Q13" s="1"/>
      <c r="R13" s="1"/>
      <c r="S13" s="1"/>
      <c r="T13" s="1"/>
      <c r="U13" s="1"/>
      <c r="V13" s="1"/>
      <c r="W13" s="1"/>
      <c r="X13" s="1"/>
      <c r="Y13" s="1"/>
      <c r="Z13" s="1"/>
    </row>
    <row r="14" spans="1:26" ht="15.75" customHeight="1">
      <c r="A14" s="1"/>
      <c r="B14" s="14"/>
      <c r="C14" s="14"/>
      <c r="D14" s="351"/>
      <c r="E14" s="365"/>
      <c r="F14" s="365"/>
      <c r="G14" s="351"/>
      <c r="H14" s="29"/>
      <c r="I14" s="29"/>
      <c r="J14" s="9"/>
      <c r="K14" s="29"/>
      <c r="L14" s="73"/>
      <c r="M14" s="1"/>
      <c r="N14" s="1"/>
      <c r="O14" s="1"/>
      <c r="P14" s="1"/>
      <c r="Q14" s="1"/>
      <c r="R14" s="1"/>
      <c r="S14" s="1"/>
      <c r="T14" s="1"/>
      <c r="U14" s="1"/>
      <c r="V14" s="1"/>
      <c r="W14" s="1"/>
      <c r="X14" s="1"/>
      <c r="Y14" s="1"/>
      <c r="Z14" s="1"/>
    </row>
    <row r="15" spans="1:26" ht="15.75" customHeight="1">
      <c r="A15" s="1"/>
      <c r="B15" s="14" t="s">
        <v>77</v>
      </c>
      <c r="C15" s="14"/>
      <c r="D15" s="459"/>
      <c r="E15" s="471"/>
      <c r="F15" s="471"/>
      <c r="G15" s="458"/>
      <c r="H15" s="9"/>
      <c r="I15" s="29"/>
      <c r="J15" s="9"/>
      <c r="K15" s="29"/>
      <c r="L15" s="73"/>
      <c r="M15" s="1"/>
      <c r="N15" s="1"/>
      <c r="O15" s="1"/>
      <c r="P15" s="1"/>
      <c r="Q15" s="1"/>
      <c r="R15" s="1"/>
      <c r="S15" s="1"/>
      <c r="T15" s="1"/>
      <c r="U15" s="1"/>
      <c r="V15" s="1"/>
      <c r="W15" s="1"/>
      <c r="X15" s="1"/>
      <c r="Y15" s="1"/>
      <c r="Z15" s="1"/>
    </row>
    <row r="16" spans="1:26" ht="15.75" customHeight="1">
      <c r="A16" s="1"/>
      <c r="B16" s="14"/>
      <c r="C16" s="14"/>
      <c r="D16" s="351"/>
      <c r="E16" s="365"/>
      <c r="F16" s="365"/>
      <c r="G16" s="351"/>
      <c r="H16" s="9"/>
      <c r="I16" s="29"/>
      <c r="J16" s="9"/>
      <c r="K16" s="29"/>
      <c r="L16" s="73"/>
      <c r="M16" s="1"/>
      <c r="N16" s="1"/>
      <c r="O16" s="1"/>
      <c r="P16" s="1"/>
      <c r="Q16" s="1"/>
      <c r="R16" s="1"/>
      <c r="S16" s="1"/>
      <c r="T16" s="1"/>
      <c r="U16" s="1"/>
      <c r="V16" s="1"/>
      <c r="W16" s="1"/>
      <c r="X16" s="1"/>
      <c r="Y16" s="1"/>
      <c r="Z16" s="1"/>
    </row>
    <row r="17" spans="1:26" ht="15.75" customHeight="1">
      <c r="A17" s="1"/>
      <c r="B17" s="14" t="s">
        <v>78</v>
      </c>
      <c r="C17" s="14"/>
      <c r="D17" s="459" t="s">
        <v>30</v>
      </c>
      <c r="E17" s="471"/>
      <c r="F17" s="471"/>
      <c r="G17" s="458"/>
      <c r="H17" s="9"/>
      <c r="I17" s="29"/>
      <c r="J17" s="9"/>
      <c r="K17" s="29"/>
      <c r="L17" s="73"/>
      <c r="M17" s="1"/>
      <c r="N17" s="1"/>
      <c r="O17" s="1"/>
      <c r="P17" s="1"/>
      <c r="Q17" s="1"/>
      <c r="R17" s="1"/>
      <c r="S17" s="1"/>
      <c r="T17" s="1"/>
      <c r="U17" s="1"/>
      <c r="V17" s="1"/>
      <c r="W17" s="1"/>
      <c r="X17" s="1"/>
      <c r="Y17" s="1"/>
      <c r="Z17" s="1"/>
    </row>
    <row r="18" spans="1:26" ht="15.75" customHeight="1">
      <c r="A18" s="1"/>
      <c r="B18" s="14"/>
      <c r="C18" s="14"/>
      <c r="D18" s="351"/>
      <c r="E18" s="365"/>
      <c r="F18" s="365"/>
      <c r="G18" s="351"/>
      <c r="H18" s="9"/>
      <c r="I18" s="29"/>
      <c r="J18" s="9"/>
      <c r="K18" s="29"/>
      <c r="L18" s="73"/>
      <c r="M18" s="1"/>
      <c r="N18" s="1"/>
      <c r="O18" s="1"/>
      <c r="P18" s="1"/>
      <c r="Q18" s="1"/>
      <c r="R18" s="1"/>
      <c r="S18" s="1"/>
      <c r="T18" s="1"/>
      <c r="U18" s="1"/>
      <c r="V18" s="1"/>
      <c r="W18" s="1"/>
      <c r="X18" s="1"/>
      <c r="Y18" s="1"/>
      <c r="Z18" s="1"/>
    </row>
    <row r="19" spans="1:26" ht="15.75" customHeight="1">
      <c r="A19" s="1"/>
      <c r="B19" s="14" t="s">
        <v>79</v>
      </c>
      <c r="C19" s="14"/>
      <c r="D19" s="360" t="s">
        <v>30</v>
      </c>
      <c r="E19" s="366" t="s">
        <v>142</v>
      </c>
      <c r="F19" s="351"/>
      <c r="G19" s="351"/>
      <c r="H19" s="9"/>
      <c r="I19" s="29"/>
      <c r="J19" s="9"/>
      <c r="K19" s="29"/>
      <c r="L19" s="73"/>
      <c r="M19" s="1"/>
      <c r="N19" s="1"/>
      <c r="O19" s="1"/>
      <c r="P19" s="1"/>
      <c r="Q19" s="1"/>
      <c r="R19" s="1"/>
      <c r="S19" s="1"/>
      <c r="T19" s="1"/>
      <c r="U19" s="1"/>
      <c r="V19" s="1"/>
      <c r="W19" s="1"/>
      <c r="X19" s="1"/>
      <c r="Y19" s="1"/>
      <c r="Z19" s="1"/>
    </row>
    <row r="20" spans="1:26" ht="15.75" customHeight="1">
      <c r="A20" s="1"/>
      <c r="B20" s="9"/>
      <c r="C20" s="9"/>
      <c r="D20" s="351"/>
      <c r="E20" s="365"/>
      <c r="F20" s="365"/>
      <c r="G20" s="351"/>
      <c r="H20" s="29"/>
      <c r="I20" s="29"/>
      <c r="J20" s="9"/>
      <c r="K20" s="29"/>
      <c r="L20" s="73"/>
      <c r="M20" s="1"/>
      <c r="N20" s="1"/>
      <c r="O20" s="1"/>
      <c r="P20" s="1"/>
      <c r="Q20" s="1"/>
      <c r="R20" s="1"/>
      <c r="S20" s="1"/>
      <c r="T20" s="1"/>
      <c r="U20" s="1"/>
      <c r="V20" s="1"/>
      <c r="W20" s="1"/>
      <c r="X20" s="1"/>
      <c r="Y20" s="1"/>
      <c r="Z20" s="1"/>
    </row>
    <row r="21" spans="1:26" ht="26.25" customHeight="1">
      <c r="A21" s="1"/>
      <c r="B21" s="14" t="s">
        <v>81</v>
      </c>
      <c r="C21" s="14"/>
      <c r="D21" s="373"/>
      <c r="E21" s="351" t="str">
        <f>IF($D$19="Vyberte možnost:","",IF($D$19="VO - výzkumná organizace",IF($D$21="","    Nevyplněno",""),"  Není relevantní"))</f>
        <v/>
      </c>
      <c r="F21" s="351"/>
      <c r="G21" s="351"/>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82</v>
      </c>
      <c r="C23" s="14"/>
      <c r="D23" s="9" t="s">
        <v>83</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 customHeight="1">
      <c r="A25" s="1"/>
      <c r="B25" s="100"/>
      <c r="C25" s="1"/>
      <c r="D25" s="1"/>
      <c r="E25" s="1"/>
      <c r="F25" s="101"/>
      <c r="G25" s="102"/>
      <c r="H25" s="102"/>
      <c r="I25" s="102"/>
      <c r="J25" s="102"/>
      <c r="K25" s="102"/>
      <c r="L25" s="1"/>
      <c r="M25" s="1"/>
      <c r="N25" s="1"/>
      <c r="O25" s="1"/>
      <c r="P25" s="1"/>
      <c r="Q25" s="1"/>
      <c r="R25" s="1"/>
      <c r="S25" s="1"/>
      <c r="T25" s="1"/>
      <c r="U25" s="1"/>
      <c r="V25" s="1"/>
      <c r="W25" s="1"/>
      <c r="X25" s="1"/>
      <c r="Y25" s="1"/>
      <c r="Z25" s="1"/>
    </row>
    <row r="26" spans="1:26" ht="15.75" customHeight="1">
      <c r="A26" s="1"/>
      <c r="B26" s="42" t="s">
        <v>84</v>
      </c>
      <c r="C26" s="82"/>
      <c r="D26" s="482"/>
      <c r="E26" s="483"/>
      <c r="F26" s="483"/>
      <c r="G26" s="483"/>
      <c r="H26" s="484"/>
      <c r="I26" s="73"/>
      <c r="J26" s="83"/>
      <c r="K26" s="73"/>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53" t="s">
        <v>143</v>
      </c>
      <c r="C28" s="427"/>
      <c r="D28" s="42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29"/>
      <c r="C29" s="430"/>
      <c r="D29" s="43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144</v>
      </c>
      <c r="C30" s="14"/>
      <c r="D30" s="360"/>
      <c r="E30" s="358" t="s">
        <v>145</v>
      </c>
      <c r="F30" s="358"/>
      <c r="G30" s="360"/>
      <c r="H30" s="358" t="s">
        <v>146</v>
      </c>
      <c r="I30" s="358"/>
      <c r="J30" s="360"/>
      <c r="K30" s="29"/>
      <c r="L30" s="1"/>
      <c r="M30" s="1"/>
      <c r="N30" s="1"/>
      <c r="O30" s="1"/>
      <c r="P30" s="1"/>
      <c r="Q30" s="1"/>
      <c r="R30" s="1"/>
      <c r="S30" s="1"/>
      <c r="T30" s="1"/>
      <c r="U30" s="1"/>
      <c r="V30" s="1"/>
      <c r="W30" s="1"/>
      <c r="X30" s="1"/>
      <c r="Y30" s="1"/>
      <c r="Z30" s="1"/>
    </row>
    <row r="31" spans="1:26" ht="15.75" customHeight="1">
      <c r="A31" s="1"/>
      <c r="B31" s="14"/>
      <c r="C31" s="14"/>
      <c r="D31" s="351"/>
      <c r="E31" s="358"/>
      <c r="F31" s="358"/>
      <c r="G31" s="351"/>
      <c r="H31" s="358"/>
      <c r="I31" s="358"/>
      <c r="J31" s="351"/>
      <c r="K31" s="29"/>
      <c r="L31" s="1"/>
      <c r="M31" s="1"/>
      <c r="N31" s="1"/>
      <c r="O31" s="1"/>
      <c r="P31" s="1"/>
      <c r="Q31" s="1"/>
      <c r="R31" s="1"/>
      <c r="S31" s="1"/>
      <c r="T31" s="1"/>
      <c r="U31" s="1"/>
      <c r="V31" s="1"/>
      <c r="W31" s="1"/>
      <c r="X31" s="1"/>
      <c r="Y31" s="1"/>
      <c r="Z31" s="1"/>
    </row>
    <row r="32" spans="1:26" ht="15.75" customHeight="1">
      <c r="A32" s="1"/>
      <c r="B32" s="14" t="s">
        <v>89</v>
      </c>
      <c r="C32" s="14"/>
      <c r="D32" s="360"/>
      <c r="E32" s="358" t="s">
        <v>89</v>
      </c>
      <c r="F32" s="358"/>
      <c r="G32" s="360"/>
      <c r="H32" s="358" t="s">
        <v>89</v>
      </c>
      <c r="I32" s="358"/>
      <c r="J32" s="360"/>
      <c r="K32" s="29"/>
      <c r="L32" s="1"/>
      <c r="M32" s="1"/>
      <c r="N32" s="1"/>
      <c r="O32" s="1"/>
      <c r="P32" s="1"/>
      <c r="Q32" s="1"/>
      <c r="R32" s="1"/>
      <c r="S32" s="1"/>
      <c r="T32" s="1"/>
      <c r="U32" s="1"/>
      <c r="V32" s="1"/>
      <c r="W32" s="1"/>
      <c r="X32" s="1"/>
      <c r="Y32" s="1"/>
      <c r="Z32" s="1"/>
    </row>
    <row r="33" spans="1:26" ht="15.75" customHeight="1">
      <c r="A33" s="1"/>
      <c r="B33" s="14"/>
      <c r="C33" s="14"/>
      <c r="D33" s="351"/>
      <c r="E33" s="358"/>
      <c r="F33" s="358"/>
      <c r="G33" s="351"/>
      <c r="H33" s="358"/>
      <c r="I33" s="358"/>
      <c r="J33" s="351"/>
      <c r="K33" s="29"/>
      <c r="L33" s="1"/>
      <c r="M33" s="1"/>
      <c r="N33" s="1"/>
      <c r="O33" s="1"/>
      <c r="P33" s="1"/>
      <c r="Q33" s="1"/>
      <c r="R33" s="1"/>
      <c r="S33" s="1"/>
      <c r="T33" s="1"/>
      <c r="U33" s="1"/>
      <c r="V33" s="1"/>
      <c r="W33" s="1"/>
      <c r="X33" s="1"/>
      <c r="Y33" s="1"/>
      <c r="Z33" s="1"/>
    </row>
    <row r="34" spans="1:26" ht="15.75" customHeight="1">
      <c r="A34" s="1"/>
      <c r="B34" s="14" t="s">
        <v>90</v>
      </c>
      <c r="C34" s="14"/>
      <c r="D34" s="360"/>
      <c r="E34" s="358" t="s">
        <v>90</v>
      </c>
      <c r="F34" s="358"/>
      <c r="G34" s="360"/>
      <c r="H34" s="358" t="s">
        <v>90</v>
      </c>
      <c r="I34" s="358"/>
      <c r="J34" s="360"/>
      <c r="K34" s="29"/>
      <c r="L34" s="1"/>
      <c r="M34" s="1"/>
      <c r="N34" s="1"/>
      <c r="O34" s="1"/>
      <c r="P34" s="1"/>
      <c r="Q34" s="1"/>
      <c r="R34" s="1"/>
      <c r="S34" s="1"/>
      <c r="T34" s="1"/>
      <c r="U34" s="1"/>
      <c r="V34" s="1"/>
      <c r="W34" s="1"/>
      <c r="X34" s="1"/>
      <c r="Y34" s="1"/>
      <c r="Z34" s="1"/>
    </row>
    <row r="35" spans="1:26" ht="15.75" customHeight="1">
      <c r="A35" s="1"/>
      <c r="B35" s="14"/>
      <c r="C35" s="14"/>
      <c r="D35" s="351"/>
      <c r="E35" s="358"/>
      <c r="F35" s="358"/>
      <c r="G35" s="351"/>
      <c r="H35" s="358"/>
      <c r="I35" s="358"/>
      <c r="J35" s="351"/>
      <c r="K35" s="29"/>
      <c r="L35" s="1"/>
      <c r="M35" s="1"/>
      <c r="N35" s="1"/>
      <c r="O35" s="1"/>
      <c r="P35" s="1"/>
      <c r="Q35" s="1"/>
      <c r="R35" s="1"/>
      <c r="S35" s="1"/>
      <c r="T35" s="1"/>
      <c r="U35" s="1"/>
      <c r="V35" s="1"/>
      <c r="W35" s="1"/>
      <c r="X35" s="1"/>
      <c r="Y35" s="1"/>
      <c r="Z35" s="1"/>
    </row>
    <row r="36" spans="1:26" ht="15" customHeight="1">
      <c r="A36" s="1"/>
      <c r="B36" s="14"/>
      <c r="C36" s="14"/>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147</v>
      </c>
      <c r="C37" s="14"/>
      <c r="D37" s="360"/>
      <c r="E37" s="358" t="s">
        <v>148</v>
      </c>
      <c r="F37" s="358"/>
      <c r="G37" s="360"/>
      <c r="H37" s="358" t="s">
        <v>149</v>
      </c>
      <c r="I37" s="358"/>
      <c r="J37" s="360"/>
      <c r="K37" s="29"/>
      <c r="L37" s="1"/>
      <c r="M37" s="1"/>
      <c r="N37" s="1"/>
      <c r="O37" s="1"/>
      <c r="P37" s="1"/>
      <c r="Q37" s="1"/>
      <c r="R37" s="1"/>
      <c r="S37" s="1"/>
      <c r="T37" s="1"/>
      <c r="U37" s="1"/>
      <c r="V37" s="1"/>
      <c r="W37" s="1"/>
      <c r="X37" s="1"/>
      <c r="Y37" s="1"/>
      <c r="Z37" s="1"/>
    </row>
    <row r="38" spans="1:26" ht="15.75" customHeight="1">
      <c r="A38" s="1"/>
      <c r="B38" s="14"/>
      <c r="C38" s="14"/>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14"/>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14"/>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14"/>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c r="L43" s="1"/>
      <c r="M43" s="1"/>
      <c r="N43" s="1"/>
      <c r="O43" s="1"/>
      <c r="P43" s="1"/>
      <c r="Q43" s="1"/>
      <c r="R43" s="1"/>
      <c r="S43" s="1"/>
      <c r="T43" s="1"/>
      <c r="U43" s="1"/>
      <c r="V43" s="1"/>
      <c r="W43" s="1"/>
      <c r="X43" s="1"/>
      <c r="Y43" s="1"/>
      <c r="Z43" s="1"/>
    </row>
    <row r="44" spans="1:26" ht="15" customHeight="1">
      <c r="A44" s="1"/>
      <c r="B44" s="42" t="s">
        <v>94</v>
      </c>
      <c r="C44" s="46"/>
      <c r="D44" s="87" t="str">
        <f>IF($D$19="VO - výzkumná organizace","U veřejných výzkumných organizací není relevatní","")</f>
        <v/>
      </c>
      <c r="E44" s="88"/>
      <c r="F44" s="88"/>
      <c r="G44" s="88"/>
      <c r="H44" s="88"/>
      <c r="I44" s="88"/>
      <c r="J44" s="88"/>
      <c r="K44" s="88"/>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150</v>
      </c>
      <c r="C46" s="427"/>
      <c r="D46" s="428"/>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429"/>
      <c r="C47" s="430"/>
      <c r="D47" s="431"/>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97</v>
      </c>
      <c r="C49" s="427"/>
      <c r="D49" s="428"/>
      <c r="E49" s="12"/>
      <c r="F49" s="12"/>
      <c r="G49" s="91"/>
      <c r="H49" s="12"/>
      <c r="I49" s="12"/>
      <c r="J49" s="91"/>
      <c r="K49" s="12"/>
      <c r="L49" s="1"/>
      <c r="M49" s="1"/>
      <c r="N49" s="1"/>
      <c r="O49" s="1"/>
      <c r="P49" s="1"/>
      <c r="Q49" s="1"/>
      <c r="R49" s="1"/>
      <c r="S49" s="1"/>
      <c r="T49" s="1"/>
      <c r="U49" s="1"/>
      <c r="V49" s="1"/>
      <c r="W49" s="1"/>
      <c r="X49" s="1"/>
      <c r="Y49" s="1"/>
      <c r="Z49" s="1"/>
    </row>
    <row r="50" spans="1:26" ht="38.25" customHeight="1">
      <c r="A50" s="1"/>
      <c r="B50" s="429"/>
      <c r="C50" s="430"/>
      <c r="D50" s="431"/>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151</v>
      </c>
      <c r="C51" s="48"/>
      <c r="D51" s="360"/>
      <c r="E51" s="358" t="s">
        <v>152</v>
      </c>
      <c r="F51" s="369"/>
      <c r="G51" s="360"/>
      <c r="H51" s="358" t="s">
        <v>153</v>
      </c>
      <c r="I51" s="369"/>
      <c r="J51" s="360"/>
      <c r="K51" s="29"/>
      <c r="L51" s="1"/>
      <c r="M51" s="1"/>
      <c r="N51" s="1"/>
      <c r="O51" s="1"/>
      <c r="P51" s="1"/>
      <c r="Q51" s="1"/>
      <c r="R51" s="1"/>
      <c r="S51" s="1"/>
      <c r="T51" s="1"/>
      <c r="U51" s="1"/>
      <c r="V51" s="1"/>
      <c r="W51" s="1"/>
      <c r="X51" s="1"/>
      <c r="Y51" s="1"/>
      <c r="Z51" s="1"/>
    </row>
    <row r="52" spans="1:26" ht="15.75" customHeight="1">
      <c r="A52" s="1"/>
      <c r="B52" s="37"/>
      <c r="C52" s="29"/>
      <c r="D52" s="365"/>
      <c r="E52" s="370"/>
      <c r="F52" s="365"/>
      <c r="G52" s="365"/>
      <c r="H52" s="370"/>
      <c r="I52" s="365"/>
      <c r="J52" s="365"/>
      <c r="K52" s="29"/>
      <c r="L52" s="1"/>
      <c r="M52" s="1"/>
      <c r="N52" s="1"/>
      <c r="O52" s="1"/>
      <c r="P52" s="1"/>
      <c r="Q52" s="1"/>
      <c r="R52" s="1"/>
      <c r="S52" s="1"/>
      <c r="T52" s="1"/>
      <c r="U52" s="1"/>
      <c r="V52" s="1"/>
      <c r="W52" s="1"/>
      <c r="X52" s="1"/>
      <c r="Y52" s="1"/>
      <c r="Z52" s="1"/>
    </row>
    <row r="53" spans="1:26" ht="15.75" customHeight="1">
      <c r="A53" s="1"/>
      <c r="B53" s="14" t="s">
        <v>89</v>
      </c>
      <c r="C53" s="92"/>
      <c r="D53" s="360"/>
      <c r="E53" s="358" t="s">
        <v>89</v>
      </c>
      <c r="F53" s="369"/>
      <c r="G53" s="360"/>
      <c r="H53" s="358" t="s">
        <v>89</v>
      </c>
      <c r="I53" s="369"/>
      <c r="J53" s="360"/>
      <c r="K53" s="29"/>
      <c r="L53" s="1"/>
      <c r="M53" s="1"/>
      <c r="N53" s="1"/>
      <c r="O53" s="1"/>
      <c r="P53" s="1"/>
      <c r="Q53" s="1"/>
      <c r="R53" s="1"/>
      <c r="S53" s="1"/>
      <c r="T53" s="1"/>
      <c r="U53" s="1"/>
      <c r="V53" s="1"/>
      <c r="W53" s="1"/>
      <c r="X53" s="1"/>
      <c r="Y53" s="1"/>
      <c r="Z53" s="1"/>
    </row>
    <row r="54" spans="1:26" ht="15.75" customHeight="1">
      <c r="A54" s="1"/>
      <c r="B54" s="37"/>
      <c r="C54" s="29"/>
      <c r="D54" s="365"/>
      <c r="E54" s="370"/>
      <c r="F54" s="365"/>
      <c r="G54" s="365"/>
      <c r="H54" s="370"/>
      <c r="I54" s="365"/>
      <c r="J54" s="365"/>
      <c r="K54" s="29"/>
      <c r="L54" s="1"/>
      <c r="M54" s="1"/>
      <c r="N54" s="1"/>
      <c r="O54" s="1"/>
      <c r="P54" s="1"/>
      <c r="Q54" s="1"/>
      <c r="R54" s="1"/>
      <c r="S54" s="1"/>
      <c r="T54" s="1"/>
      <c r="U54" s="1"/>
      <c r="V54" s="1"/>
      <c r="W54" s="1"/>
      <c r="X54" s="1"/>
      <c r="Y54" s="1"/>
      <c r="Z54" s="1"/>
    </row>
    <row r="55" spans="1:26" ht="15.75" customHeight="1">
      <c r="A55" s="1"/>
      <c r="B55" s="14" t="s">
        <v>77</v>
      </c>
      <c r="C55" s="92"/>
      <c r="D55" s="360"/>
      <c r="E55" s="358" t="s">
        <v>77</v>
      </c>
      <c r="F55" s="369"/>
      <c r="G55" s="360"/>
      <c r="H55" s="358" t="s">
        <v>77</v>
      </c>
      <c r="I55" s="369"/>
      <c r="J55" s="360"/>
      <c r="K55" s="29"/>
      <c r="L55" s="1"/>
      <c r="M55" s="1"/>
      <c r="N55" s="1"/>
      <c r="O55" s="1"/>
      <c r="P55" s="1"/>
      <c r="Q55" s="1"/>
      <c r="R55" s="1"/>
      <c r="S55" s="1"/>
      <c r="T55" s="1"/>
      <c r="U55" s="1"/>
      <c r="V55" s="1"/>
      <c r="W55" s="1"/>
      <c r="X55" s="1"/>
      <c r="Y55" s="1"/>
      <c r="Z55" s="1"/>
    </row>
    <row r="56" spans="1:26" ht="15.75" customHeight="1">
      <c r="A56" s="1"/>
      <c r="B56" s="37"/>
      <c r="C56" s="29"/>
      <c r="D56" s="365"/>
      <c r="E56" s="370"/>
      <c r="F56" s="365"/>
      <c r="G56" s="365"/>
      <c r="H56" s="370"/>
      <c r="I56" s="365"/>
      <c r="J56" s="365"/>
      <c r="K56" s="29"/>
      <c r="L56" s="1"/>
      <c r="M56" s="1"/>
      <c r="N56" s="1"/>
      <c r="O56" s="1"/>
      <c r="P56" s="1"/>
      <c r="Q56" s="1"/>
      <c r="R56" s="1"/>
      <c r="S56" s="1"/>
      <c r="T56" s="1"/>
      <c r="U56" s="1"/>
      <c r="V56" s="1"/>
      <c r="W56" s="1"/>
      <c r="X56" s="1"/>
      <c r="Y56" s="1"/>
      <c r="Z56" s="1"/>
    </row>
    <row r="57" spans="1:26" ht="15.75" customHeight="1">
      <c r="A57" s="1"/>
      <c r="B57" s="14" t="s">
        <v>154</v>
      </c>
      <c r="C57" s="92"/>
      <c r="D57" s="360"/>
      <c r="E57" s="358" t="s">
        <v>154</v>
      </c>
      <c r="F57" s="369"/>
      <c r="G57" s="360"/>
      <c r="H57" s="358" t="s">
        <v>154</v>
      </c>
      <c r="I57" s="369"/>
      <c r="J57" s="360"/>
      <c r="K57" s="29"/>
      <c r="L57" s="1"/>
      <c r="M57" s="1"/>
      <c r="N57" s="1"/>
      <c r="O57" s="1"/>
      <c r="P57" s="1"/>
      <c r="Q57" s="1"/>
      <c r="R57" s="1"/>
      <c r="S57" s="1"/>
      <c r="T57" s="1"/>
      <c r="U57" s="1"/>
      <c r="V57" s="1"/>
      <c r="W57" s="1"/>
      <c r="X57" s="1"/>
      <c r="Y57" s="1"/>
      <c r="Z57" s="1"/>
    </row>
    <row r="58" spans="1:26" ht="15.75" customHeight="1">
      <c r="A58" s="1"/>
      <c r="B58" s="37"/>
      <c r="C58" s="29"/>
      <c r="D58" s="365"/>
      <c r="E58" s="370"/>
      <c r="F58" s="365"/>
      <c r="G58" s="365"/>
      <c r="H58" s="370"/>
      <c r="I58" s="365"/>
      <c r="J58" s="365"/>
      <c r="K58" s="29"/>
      <c r="L58" s="1"/>
      <c r="M58" s="1"/>
      <c r="N58" s="1"/>
      <c r="O58" s="1"/>
      <c r="P58" s="1"/>
      <c r="Q58" s="1"/>
      <c r="R58" s="1"/>
      <c r="S58" s="1"/>
      <c r="T58" s="1"/>
      <c r="U58" s="1"/>
      <c r="V58" s="1"/>
      <c r="W58" s="1"/>
      <c r="X58" s="1"/>
      <c r="Y58" s="1"/>
      <c r="Z58" s="1"/>
    </row>
    <row r="59" spans="1:26" ht="15.75" customHeight="1">
      <c r="A59" s="1"/>
      <c r="B59" s="14" t="s">
        <v>102</v>
      </c>
      <c r="C59" s="92"/>
      <c r="D59" s="371"/>
      <c r="E59" s="358" t="s">
        <v>102</v>
      </c>
      <c r="F59" s="369"/>
      <c r="G59" s="371"/>
      <c r="H59" s="358" t="s">
        <v>102</v>
      </c>
      <c r="I59" s="369"/>
      <c r="J59" s="371"/>
      <c r="K59" s="29"/>
      <c r="L59" s="1"/>
      <c r="M59" s="1"/>
      <c r="N59" s="1"/>
      <c r="O59" s="1"/>
      <c r="P59" s="1"/>
      <c r="Q59" s="1"/>
      <c r="R59" s="1"/>
      <c r="S59" s="1"/>
      <c r="T59" s="1"/>
      <c r="U59" s="1"/>
      <c r="V59" s="1"/>
      <c r="W59" s="1"/>
      <c r="X59" s="1"/>
      <c r="Y59" s="1"/>
      <c r="Z59" s="1"/>
    </row>
    <row r="60" spans="1:26" ht="15.75" customHeight="1">
      <c r="A60" s="1"/>
      <c r="B60" s="37"/>
      <c r="C60" s="29"/>
      <c r="D60" s="365"/>
      <c r="E60" s="370"/>
      <c r="F60" s="365"/>
      <c r="G60" s="365"/>
      <c r="H60" s="370"/>
      <c r="I60" s="365"/>
      <c r="J60" s="365"/>
      <c r="K60" s="29"/>
      <c r="L60" s="1"/>
      <c r="M60" s="1"/>
      <c r="N60" s="1"/>
      <c r="O60" s="1"/>
      <c r="P60" s="1"/>
      <c r="Q60" s="1"/>
      <c r="R60" s="1"/>
      <c r="S60" s="1"/>
      <c r="T60" s="1"/>
      <c r="U60" s="1"/>
      <c r="V60" s="1"/>
      <c r="W60" s="1"/>
      <c r="X60" s="1"/>
      <c r="Y60" s="1"/>
      <c r="Z60" s="1"/>
    </row>
    <row r="61" spans="1:26" ht="30" customHeight="1">
      <c r="A61" s="1"/>
      <c r="B61" s="14" t="s">
        <v>103</v>
      </c>
      <c r="C61" s="92"/>
      <c r="D61" s="360"/>
      <c r="E61" s="358" t="s">
        <v>103</v>
      </c>
      <c r="F61" s="369"/>
      <c r="G61" s="360"/>
      <c r="H61" s="358" t="s">
        <v>103</v>
      </c>
      <c r="I61" s="369"/>
      <c r="J61" s="360"/>
      <c r="K61" s="29"/>
      <c r="L61" s="1"/>
      <c r="M61" s="1"/>
      <c r="N61" s="1"/>
      <c r="O61" s="1"/>
      <c r="P61" s="1"/>
      <c r="Q61" s="1"/>
      <c r="R61" s="1"/>
      <c r="S61" s="1"/>
      <c r="T61" s="1"/>
      <c r="U61" s="1"/>
      <c r="V61" s="1"/>
      <c r="W61" s="1"/>
      <c r="X61" s="1"/>
      <c r="Y61" s="1"/>
      <c r="Z61" s="1"/>
    </row>
    <row r="62" spans="1:26" ht="15.75" customHeight="1">
      <c r="A62" s="1"/>
      <c r="B62" s="14"/>
      <c r="C62" s="14"/>
      <c r="D62" s="358"/>
      <c r="E62" s="358"/>
      <c r="F62" s="358"/>
      <c r="G62" s="358"/>
      <c r="H62" s="358"/>
      <c r="I62" s="358"/>
      <c r="J62" s="358"/>
      <c r="K62" s="14"/>
      <c r="L62" s="1"/>
      <c r="M62" s="1"/>
      <c r="N62" s="1"/>
      <c r="O62" s="1"/>
      <c r="P62" s="1"/>
      <c r="Q62" s="1"/>
      <c r="R62" s="1"/>
      <c r="S62" s="1"/>
      <c r="T62" s="1"/>
      <c r="U62" s="1"/>
      <c r="V62" s="1"/>
      <c r="W62" s="1"/>
      <c r="X62" s="1"/>
      <c r="Y62" s="1"/>
      <c r="Z62" s="1"/>
    </row>
    <row r="63" spans="1:26" ht="15.75" customHeight="1">
      <c r="A63" s="1"/>
      <c r="B63" s="14"/>
      <c r="C63" s="14"/>
      <c r="D63" s="358"/>
      <c r="E63" s="358"/>
      <c r="F63" s="358"/>
      <c r="G63" s="358"/>
      <c r="H63" s="358"/>
      <c r="I63" s="358"/>
      <c r="J63" s="358"/>
      <c r="K63" s="14"/>
      <c r="L63" s="1"/>
      <c r="M63" s="1"/>
      <c r="N63" s="1"/>
      <c r="O63" s="1"/>
      <c r="P63" s="1"/>
      <c r="Q63" s="1"/>
      <c r="R63" s="1"/>
      <c r="S63" s="1"/>
      <c r="T63" s="1"/>
      <c r="U63" s="1"/>
      <c r="V63" s="1"/>
      <c r="W63" s="1"/>
      <c r="X63" s="1"/>
      <c r="Y63" s="1"/>
      <c r="Z63" s="1"/>
    </row>
    <row r="64" spans="1:26" ht="15.75" customHeight="1">
      <c r="A64" s="1"/>
      <c r="B64" s="14" t="s">
        <v>155</v>
      </c>
      <c r="C64" s="48"/>
      <c r="D64" s="360"/>
      <c r="E64" s="358" t="s">
        <v>156</v>
      </c>
      <c r="F64" s="369"/>
      <c r="G64" s="360"/>
      <c r="H64" s="358" t="s">
        <v>157</v>
      </c>
      <c r="I64" s="369"/>
      <c r="J64" s="360"/>
      <c r="K64" s="29"/>
      <c r="L64" s="1"/>
      <c r="M64" s="1"/>
      <c r="N64" s="1"/>
      <c r="O64" s="1"/>
      <c r="P64" s="1"/>
      <c r="Q64" s="1"/>
      <c r="R64" s="1"/>
      <c r="S64" s="1"/>
      <c r="T64" s="1"/>
      <c r="U64" s="1"/>
      <c r="V64" s="1"/>
      <c r="W64" s="1"/>
      <c r="X64" s="1"/>
      <c r="Y64" s="1"/>
      <c r="Z64" s="1"/>
    </row>
    <row r="65" spans="1:26" ht="15.75" customHeight="1">
      <c r="A65" s="1"/>
      <c r="B65" s="37"/>
      <c r="C65" s="29"/>
      <c r="D65" s="365"/>
      <c r="E65" s="370"/>
      <c r="F65" s="365"/>
      <c r="G65" s="365"/>
      <c r="H65" s="370"/>
      <c r="I65" s="365"/>
      <c r="J65" s="365"/>
      <c r="K65" s="29"/>
      <c r="L65" s="1"/>
      <c r="M65" s="1"/>
      <c r="N65" s="1"/>
      <c r="O65" s="1"/>
      <c r="P65" s="1"/>
      <c r="Q65" s="1"/>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1"/>
      <c r="M66" s="1"/>
      <c r="N66" s="1"/>
      <c r="O66" s="1"/>
      <c r="P66" s="1"/>
      <c r="Q66" s="1"/>
      <c r="R66" s="1"/>
      <c r="S66" s="1"/>
      <c r="T66" s="1"/>
      <c r="U66" s="1"/>
      <c r="V66" s="1"/>
      <c r="W66" s="1"/>
      <c r="X66" s="1"/>
      <c r="Y66" s="1"/>
      <c r="Z66" s="1"/>
    </row>
    <row r="67" spans="1:26" ht="15.75" customHeight="1">
      <c r="A67" s="1"/>
      <c r="B67" s="37"/>
      <c r="C67" s="29"/>
      <c r="D67" s="365"/>
      <c r="E67" s="370"/>
      <c r="F67" s="365"/>
      <c r="G67" s="365"/>
      <c r="H67" s="370"/>
      <c r="I67" s="365"/>
      <c r="J67" s="365"/>
      <c r="K67" s="29"/>
      <c r="L67" s="1"/>
      <c r="M67" s="1"/>
      <c r="N67" s="1"/>
      <c r="O67" s="1"/>
      <c r="P67" s="1"/>
      <c r="Q67" s="1"/>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1"/>
      <c r="M68" s="1"/>
      <c r="N68" s="1"/>
      <c r="O68" s="1"/>
      <c r="P68" s="1"/>
      <c r="Q68" s="1"/>
      <c r="R68" s="1"/>
      <c r="S68" s="1"/>
      <c r="T68" s="1"/>
      <c r="U68" s="1"/>
      <c r="V68" s="1"/>
      <c r="W68" s="1"/>
      <c r="X68" s="1"/>
      <c r="Y68" s="1"/>
      <c r="Z68" s="1"/>
    </row>
    <row r="69" spans="1:26" ht="15.75" customHeight="1">
      <c r="A69" s="1"/>
      <c r="B69" s="37"/>
      <c r="C69" s="29"/>
      <c r="D69" s="365"/>
      <c r="E69" s="370"/>
      <c r="F69" s="365"/>
      <c r="G69" s="365"/>
      <c r="H69" s="370"/>
      <c r="I69" s="365"/>
      <c r="J69" s="365"/>
      <c r="K69" s="29"/>
      <c r="L69" s="1"/>
      <c r="M69" s="1"/>
      <c r="N69" s="1"/>
      <c r="O69" s="1"/>
      <c r="P69" s="1"/>
      <c r="Q69" s="1"/>
      <c r="R69" s="1"/>
      <c r="S69" s="1"/>
      <c r="T69" s="1"/>
      <c r="U69" s="1"/>
      <c r="V69" s="1"/>
      <c r="W69" s="1"/>
      <c r="X69" s="1"/>
      <c r="Y69" s="1"/>
      <c r="Z69" s="1"/>
    </row>
    <row r="70" spans="1:26" ht="15.75" customHeight="1">
      <c r="A70" s="1"/>
      <c r="B70" s="14" t="s">
        <v>154</v>
      </c>
      <c r="C70" s="92"/>
      <c r="D70" s="360"/>
      <c r="E70" s="358" t="s">
        <v>154</v>
      </c>
      <c r="F70" s="369"/>
      <c r="G70" s="360"/>
      <c r="H70" s="358" t="s">
        <v>154</v>
      </c>
      <c r="I70" s="369"/>
      <c r="J70" s="360"/>
      <c r="K70" s="29"/>
      <c r="L70" s="1"/>
      <c r="M70" s="1"/>
      <c r="N70" s="1"/>
      <c r="O70" s="1"/>
      <c r="P70" s="1"/>
      <c r="Q70" s="1"/>
      <c r="R70" s="1"/>
      <c r="S70" s="1"/>
      <c r="T70" s="1"/>
      <c r="U70" s="1"/>
      <c r="V70" s="1"/>
      <c r="W70" s="1"/>
      <c r="X70" s="1"/>
      <c r="Y70" s="1"/>
      <c r="Z70" s="1"/>
    </row>
    <row r="71" spans="1:26" ht="15.75" customHeight="1">
      <c r="A71" s="1"/>
      <c r="B71" s="37"/>
      <c r="C71" s="29"/>
      <c r="D71" s="365"/>
      <c r="E71" s="370"/>
      <c r="F71" s="365"/>
      <c r="G71" s="365"/>
      <c r="H71" s="370"/>
      <c r="I71" s="365"/>
      <c r="J71" s="365"/>
      <c r="K71" s="29"/>
      <c r="L71" s="1"/>
      <c r="M71" s="1"/>
      <c r="N71" s="1"/>
      <c r="O71" s="1"/>
      <c r="P71" s="1"/>
      <c r="Q71" s="1"/>
      <c r="R71" s="1"/>
      <c r="S71" s="1"/>
      <c r="T71" s="1"/>
      <c r="U71" s="1"/>
      <c r="V71" s="1"/>
      <c r="W71" s="1"/>
      <c r="X71" s="1"/>
      <c r="Y71" s="1"/>
      <c r="Z71" s="1"/>
    </row>
    <row r="72" spans="1:26" ht="15.75" customHeight="1">
      <c r="A72" s="1"/>
      <c r="B72" s="14" t="s">
        <v>102</v>
      </c>
      <c r="C72" s="92"/>
      <c r="D72" s="371"/>
      <c r="E72" s="358" t="s">
        <v>102</v>
      </c>
      <c r="F72" s="369"/>
      <c r="G72" s="371"/>
      <c r="H72" s="358" t="s">
        <v>102</v>
      </c>
      <c r="I72" s="369"/>
      <c r="J72" s="371"/>
      <c r="K72" s="29"/>
      <c r="L72" s="1"/>
      <c r="M72" s="1"/>
      <c r="N72" s="1"/>
      <c r="O72" s="1"/>
      <c r="P72" s="1"/>
      <c r="Q72" s="1"/>
      <c r="R72" s="1"/>
      <c r="S72" s="1"/>
      <c r="T72" s="1"/>
      <c r="U72" s="1"/>
      <c r="V72" s="1"/>
      <c r="W72" s="1"/>
      <c r="X72" s="1"/>
      <c r="Y72" s="1"/>
      <c r="Z72" s="1"/>
    </row>
    <row r="73" spans="1:26" ht="15.75" customHeight="1">
      <c r="A73" s="1"/>
      <c r="B73" s="37"/>
      <c r="C73" s="29"/>
      <c r="D73" s="365"/>
      <c r="E73" s="370"/>
      <c r="F73" s="365"/>
      <c r="G73" s="365"/>
      <c r="H73" s="370"/>
      <c r="I73" s="365"/>
      <c r="J73" s="365"/>
      <c r="K73" s="29"/>
      <c r="L73" s="1"/>
      <c r="M73" s="1"/>
      <c r="N73" s="1"/>
      <c r="O73" s="1"/>
      <c r="P73" s="1"/>
      <c r="Q73" s="1"/>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1"/>
      <c r="M74" s="1"/>
      <c r="N74" s="1"/>
      <c r="O74" s="1"/>
      <c r="P74" s="1"/>
      <c r="Q74" s="1"/>
      <c r="R74" s="1"/>
      <c r="S74" s="1"/>
      <c r="T74" s="1"/>
      <c r="U74" s="1"/>
      <c r="V74" s="1"/>
      <c r="W74" s="1"/>
      <c r="X74" s="1"/>
      <c r="Y74" s="1"/>
      <c r="Z74" s="1"/>
    </row>
    <row r="75" spans="1:26" ht="9" customHeight="1">
      <c r="A75" s="1"/>
      <c r="B75" s="14"/>
      <c r="C75" s="92"/>
      <c r="D75" s="9"/>
      <c r="E75" s="14"/>
      <c r="F75" s="92"/>
      <c r="G75" s="9"/>
      <c r="H75" s="14"/>
      <c r="I75" s="92"/>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3"/>
      <c r="M76" s="93"/>
      <c r="N76" s="93"/>
      <c r="O76" s="93"/>
      <c r="P76" s="93"/>
      <c r="Q76" s="93"/>
      <c r="R76" s="1"/>
      <c r="S76" s="1"/>
      <c r="T76" s="1"/>
      <c r="U76" s="1"/>
      <c r="V76" s="1"/>
      <c r="W76" s="1"/>
      <c r="X76" s="1"/>
      <c r="Y76" s="1"/>
      <c r="Z76" s="1"/>
    </row>
    <row r="77" spans="1:26" ht="9.75" customHeight="1">
      <c r="A77" s="27"/>
      <c r="B77" s="29"/>
      <c r="C77" s="29"/>
      <c r="D77" s="29"/>
      <c r="E77" s="29"/>
      <c r="F77" s="29"/>
      <c r="G77" s="29"/>
      <c r="H77" s="29"/>
      <c r="I77" s="29"/>
      <c r="J77" s="29"/>
      <c r="K77" s="29"/>
      <c r="L77" s="94"/>
      <c r="M77" s="94"/>
      <c r="N77" s="94"/>
      <c r="O77" s="94"/>
      <c r="P77" s="94"/>
      <c r="Q77" s="94"/>
      <c r="R77" s="27"/>
      <c r="S77" s="27"/>
      <c r="T77" s="27"/>
      <c r="U77" s="27"/>
      <c r="V77" s="27"/>
      <c r="W77" s="27"/>
      <c r="X77" s="27"/>
      <c r="Y77" s="27"/>
      <c r="Z77" s="27"/>
    </row>
    <row r="78" spans="1:26" ht="18.75" customHeight="1">
      <c r="A78" s="1"/>
      <c r="B78" s="89" t="s">
        <v>107</v>
      </c>
      <c r="C78" s="90"/>
      <c r="D78" s="29"/>
      <c r="E78" s="29"/>
      <c r="F78" s="29"/>
      <c r="G78" s="29"/>
      <c r="H78" s="29"/>
      <c r="I78" s="29"/>
      <c r="J78" s="29"/>
      <c r="K78" s="29"/>
      <c r="L78" s="93"/>
      <c r="M78" s="93"/>
      <c r="N78" s="93"/>
      <c r="O78" s="93"/>
      <c r="P78" s="93"/>
      <c r="Q78" s="93"/>
      <c r="R78" s="1"/>
      <c r="S78" s="1"/>
      <c r="T78" s="1"/>
      <c r="U78" s="1"/>
      <c r="V78" s="1"/>
      <c r="W78" s="1"/>
      <c r="X78" s="1"/>
      <c r="Y78" s="1"/>
      <c r="Z78" s="1"/>
    </row>
    <row r="79" spans="1:26" ht="291.75" customHeight="1">
      <c r="A79" s="1"/>
      <c r="B79" s="473" t="s">
        <v>108</v>
      </c>
      <c r="C79" s="420"/>
      <c r="D79" s="421"/>
      <c r="E79" s="29"/>
      <c r="F79" s="29"/>
      <c r="G79" s="459"/>
      <c r="H79" s="458"/>
      <c r="I79" s="29"/>
      <c r="J79" s="95" t="str">
        <f>IF(D19="VO - výzkumná organizace","Není relevantní","Zapsáno znaků: "&amp;LEN(G79)&amp;" z max. 1000")</f>
        <v>Zapsáno znaků: 0 z max. 1000</v>
      </c>
      <c r="K79" s="29"/>
      <c r="L79" s="93"/>
      <c r="M79" s="93"/>
      <c r="N79" s="93"/>
      <c r="O79" s="93"/>
      <c r="P79" s="93"/>
      <c r="Q79" s="93"/>
      <c r="R79" s="1"/>
      <c r="S79" s="1"/>
      <c r="T79" s="1"/>
      <c r="U79" s="1"/>
      <c r="V79" s="1"/>
      <c r="W79" s="1"/>
      <c r="X79" s="1"/>
      <c r="Y79" s="1"/>
      <c r="Z79" s="1"/>
    </row>
    <row r="80" spans="1:26" ht="15.75" customHeight="1">
      <c r="A80" s="1"/>
      <c r="B80" s="29"/>
      <c r="C80" s="29"/>
      <c r="D80" s="29"/>
      <c r="E80" s="29"/>
      <c r="F80" s="29"/>
      <c r="G80" s="29"/>
      <c r="H80" s="29"/>
      <c r="I80" s="29"/>
      <c r="J80" s="29"/>
      <c r="K80" s="29"/>
      <c r="L80" s="93"/>
      <c r="M80" s="93"/>
      <c r="N80" s="93"/>
      <c r="O80" s="93"/>
      <c r="P80" s="93"/>
      <c r="Q80" s="93"/>
      <c r="R80" s="1"/>
      <c r="S80" s="1"/>
      <c r="T80" s="1"/>
      <c r="U80" s="1"/>
      <c r="V80" s="1"/>
      <c r="W80" s="1"/>
      <c r="X80" s="1"/>
      <c r="Y80" s="1"/>
      <c r="Z80" s="1"/>
    </row>
    <row r="81" spans="1:26" ht="9" customHeight="1">
      <c r="A81" s="1"/>
      <c r="B81" s="22"/>
      <c r="C81" s="22"/>
      <c r="D81" s="22"/>
      <c r="E81" s="22"/>
      <c r="F81" s="22"/>
      <c r="G81" s="22"/>
      <c r="H81" s="22"/>
      <c r="I81" s="22"/>
      <c r="J81" s="22"/>
      <c r="K81" s="22"/>
      <c r="L81" s="93"/>
      <c r="M81" s="93"/>
      <c r="N81" s="93"/>
      <c r="O81" s="93"/>
      <c r="P81" s="93"/>
      <c r="Q81" s="93"/>
      <c r="R81" s="1"/>
      <c r="S81" s="1"/>
      <c r="T81" s="1"/>
      <c r="U81" s="1"/>
      <c r="V81" s="1"/>
      <c r="W81" s="1"/>
      <c r="X81" s="1"/>
      <c r="Y81" s="1"/>
      <c r="Z81" s="1"/>
    </row>
    <row r="82" spans="1:26" ht="9" customHeight="1">
      <c r="A82" s="1"/>
      <c r="B82" s="29"/>
      <c r="C82" s="29"/>
      <c r="D82" s="29"/>
      <c r="E82" s="29"/>
      <c r="F82" s="29"/>
      <c r="G82" s="29"/>
      <c r="H82" s="29"/>
      <c r="I82" s="29"/>
      <c r="J82" s="29"/>
      <c r="K82" s="29"/>
      <c r="L82" s="93"/>
      <c r="M82" s="93"/>
      <c r="N82" s="93"/>
      <c r="O82" s="93"/>
      <c r="P82" s="93"/>
      <c r="Q82" s="93"/>
      <c r="R82" s="1"/>
      <c r="S82" s="1"/>
      <c r="T82" s="1"/>
      <c r="U82" s="1"/>
      <c r="V82" s="1"/>
      <c r="W82" s="1"/>
      <c r="X82" s="1"/>
      <c r="Y82" s="1"/>
      <c r="Z82" s="1"/>
    </row>
    <row r="83" spans="1:26" ht="18.75" customHeight="1">
      <c r="A83" s="1"/>
      <c r="B83" s="89" t="s">
        <v>109</v>
      </c>
      <c r="C83" s="90"/>
      <c r="D83" s="29"/>
      <c r="E83" s="29"/>
      <c r="F83" s="29"/>
      <c r="G83" s="29"/>
      <c r="H83" s="29"/>
      <c r="I83" s="29"/>
      <c r="J83" s="29"/>
      <c r="K83" s="29"/>
      <c r="L83" s="93"/>
      <c r="M83" s="93"/>
      <c r="N83" s="93"/>
      <c r="O83" s="93"/>
      <c r="P83" s="93"/>
      <c r="Q83" s="93"/>
      <c r="R83" s="1"/>
      <c r="S83" s="1"/>
      <c r="T83" s="1"/>
      <c r="U83" s="1"/>
      <c r="V83" s="1"/>
      <c r="W83" s="1"/>
      <c r="X83" s="1"/>
      <c r="Y83" s="1"/>
      <c r="Z83" s="1"/>
    </row>
    <row r="84" spans="1:26" ht="33.75" customHeight="1">
      <c r="A84" s="1"/>
      <c r="B84" s="485" t="s">
        <v>134</v>
      </c>
      <c r="C84" s="420"/>
      <c r="D84" s="421"/>
      <c r="E84" s="12"/>
      <c r="F84" s="12"/>
      <c r="G84" s="91"/>
      <c r="H84" s="12"/>
      <c r="I84" s="12"/>
      <c r="J84" s="91"/>
      <c r="K84" s="12"/>
      <c r="L84" s="93"/>
      <c r="M84" s="93"/>
      <c r="N84" s="93"/>
      <c r="O84" s="93"/>
      <c r="P84" s="93"/>
      <c r="Q84" s="93"/>
      <c r="R84" s="1"/>
      <c r="S84" s="1"/>
      <c r="T84" s="1"/>
      <c r="U84" s="1"/>
      <c r="V84" s="1"/>
      <c r="W84" s="1"/>
      <c r="X84" s="1"/>
      <c r="Y84" s="1"/>
      <c r="Z84" s="1"/>
    </row>
    <row r="85" spans="1:26" ht="15.75" customHeight="1">
      <c r="A85" s="1"/>
      <c r="B85" s="14" t="s">
        <v>158</v>
      </c>
      <c r="C85" s="92"/>
      <c r="D85" s="360"/>
      <c r="E85" s="358" t="s">
        <v>159</v>
      </c>
      <c r="F85" s="369"/>
      <c r="G85" s="360"/>
      <c r="H85" s="358" t="s">
        <v>160</v>
      </c>
      <c r="I85" s="369"/>
      <c r="J85" s="360"/>
      <c r="K85" s="29"/>
      <c r="L85" s="93"/>
      <c r="M85" s="93"/>
      <c r="N85" s="93"/>
      <c r="O85" s="93"/>
      <c r="P85" s="93"/>
      <c r="Q85" s="93"/>
      <c r="R85" s="1"/>
      <c r="S85" s="1"/>
      <c r="T85" s="1"/>
      <c r="U85" s="1"/>
      <c r="V85" s="1"/>
      <c r="W85" s="1"/>
      <c r="X85" s="1"/>
      <c r="Y85" s="1"/>
      <c r="Z85" s="1"/>
    </row>
    <row r="86" spans="1:26" ht="15.75" customHeight="1">
      <c r="A86" s="1"/>
      <c r="B86" s="37"/>
      <c r="C86" s="29"/>
      <c r="D86" s="365"/>
      <c r="E86" s="370"/>
      <c r="F86" s="365"/>
      <c r="G86" s="365"/>
      <c r="H86" s="370"/>
      <c r="I86" s="365"/>
      <c r="J86" s="365"/>
      <c r="K86" s="29"/>
      <c r="L86" s="93"/>
      <c r="M86" s="93"/>
      <c r="N86" s="93"/>
      <c r="O86" s="93"/>
      <c r="P86" s="93"/>
      <c r="Q86" s="93"/>
      <c r="R86" s="1"/>
      <c r="S86" s="1"/>
      <c r="T86" s="1"/>
      <c r="U86" s="1"/>
      <c r="V86" s="1"/>
      <c r="W86" s="1"/>
      <c r="X86" s="1"/>
      <c r="Y86" s="1"/>
      <c r="Z86" s="1"/>
    </row>
    <row r="87" spans="1:26" ht="15.75" customHeight="1">
      <c r="A87" s="1"/>
      <c r="B87" s="14" t="s">
        <v>75</v>
      </c>
      <c r="C87" s="92"/>
      <c r="D87" s="360"/>
      <c r="E87" s="358" t="s">
        <v>75</v>
      </c>
      <c r="F87" s="369"/>
      <c r="G87" s="360"/>
      <c r="H87" s="358" t="s">
        <v>75</v>
      </c>
      <c r="I87" s="369"/>
      <c r="J87" s="360"/>
      <c r="K87" s="29"/>
      <c r="L87" s="93"/>
      <c r="M87" s="93"/>
      <c r="N87" s="93"/>
      <c r="O87" s="93"/>
      <c r="P87" s="93"/>
      <c r="Q87" s="93"/>
      <c r="R87" s="1"/>
      <c r="S87" s="1"/>
      <c r="T87" s="1"/>
      <c r="U87" s="1"/>
      <c r="V87" s="1"/>
      <c r="W87" s="1"/>
      <c r="X87" s="1"/>
      <c r="Y87" s="1"/>
      <c r="Z87" s="1"/>
    </row>
    <row r="88" spans="1:26" ht="15.75" customHeight="1">
      <c r="A88" s="1"/>
      <c r="B88" s="37"/>
      <c r="C88" s="29"/>
      <c r="D88" s="365"/>
      <c r="E88" s="370"/>
      <c r="F88" s="365"/>
      <c r="G88" s="365"/>
      <c r="H88" s="370"/>
      <c r="I88" s="365"/>
      <c r="J88" s="365"/>
      <c r="K88" s="29"/>
      <c r="L88" s="93"/>
      <c r="M88" s="93"/>
      <c r="N88" s="93"/>
      <c r="O88" s="93"/>
      <c r="P88" s="93"/>
      <c r="Q88" s="93"/>
      <c r="R88" s="1"/>
      <c r="S88" s="1"/>
      <c r="T88" s="1"/>
      <c r="U88" s="1"/>
      <c r="V88" s="1"/>
      <c r="W88" s="1"/>
      <c r="X88" s="1"/>
      <c r="Y88" s="1"/>
      <c r="Z88" s="1"/>
    </row>
    <row r="89" spans="1:26" ht="15.75" customHeight="1">
      <c r="A89" s="1"/>
      <c r="B89" s="14" t="s">
        <v>102</v>
      </c>
      <c r="C89" s="92"/>
      <c r="D89" s="371"/>
      <c r="E89" s="358" t="s">
        <v>102</v>
      </c>
      <c r="F89" s="369"/>
      <c r="G89" s="371"/>
      <c r="H89" s="358" t="s">
        <v>102</v>
      </c>
      <c r="I89" s="369"/>
      <c r="J89" s="371"/>
      <c r="K89" s="29"/>
      <c r="L89" s="93"/>
      <c r="M89" s="93"/>
      <c r="N89" s="93"/>
      <c r="O89" s="93"/>
      <c r="P89" s="93"/>
      <c r="Q89" s="93"/>
      <c r="R89" s="1"/>
      <c r="S89" s="1"/>
      <c r="T89" s="1"/>
      <c r="U89" s="1"/>
      <c r="V89" s="1"/>
      <c r="W89" s="1"/>
      <c r="X89" s="1"/>
      <c r="Y89" s="1"/>
      <c r="Z89" s="1"/>
    </row>
    <row r="90" spans="1:26" ht="15.75" customHeight="1">
      <c r="A90" s="27"/>
      <c r="B90" s="8"/>
      <c r="C90" s="8"/>
      <c r="D90" s="356"/>
      <c r="E90" s="356"/>
      <c r="F90" s="356"/>
      <c r="G90" s="356"/>
      <c r="H90" s="356"/>
      <c r="I90" s="356"/>
      <c r="J90" s="356"/>
      <c r="K90" s="8"/>
      <c r="L90" s="27"/>
      <c r="M90" s="27"/>
      <c r="N90" s="27"/>
      <c r="O90" s="27"/>
      <c r="P90" s="27"/>
      <c r="Q90" s="27"/>
      <c r="R90" s="27"/>
      <c r="S90" s="27"/>
      <c r="T90" s="27"/>
      <c r="U90" s="27"/>
      <c r="V90" s="27"/>
      <c r="W90" s="27"/>
      <c r="X90" s="27"/>
      <c r="Y90" s="27"/>
      <c r="Z90" s="27"/>
    </row>
    <row r="91" spans="1:26" ht="15.75" customHeight="1">
      <c r="A91" s="27"/>
      <c r="B91" s="8"/>
      <c r="C91" s="8"/>
      <c r="D91" s="356"/>
      <c r="E91" s="356"/>
      <c r="F91" s="356"/>
      <c r="G91" s="356"/>
      <c r="H91" s="356"/>
      <c r="I91" s="356"/>
      <c r="J91" s="356"/>
      <c r="K91" s="8"/>
      <c r="L91" s="27"/>
      <c r="M91" s="27"/>
      <c r="N91" s="27"/>
      <c r="O91" s="27"/>
      <c r="P91" s="27"/>
      <c r="Q91" s="27"/>
      <c r="R91" s="27"/>
      <c r="S91" s="27"/>
      <c r="T91" s="27"/>
      <c r="U91" s="27"/>
      <c r="V91" s="27"/>
      <c r="W91" s="27"/>
      <c r="X91" s="27"/>
      <c r="Y91" s="27"/>
      <c r="Z91" s="27"/>
    </row>
    <row r="92" spans="1:26" ht="15.75" customHeight="1">
      <c r="A92" s="27"/>
      <c r="B92" s="14" t="s">
        <v>161</v>
      </c>
      <c r="C92" s="92"/>
      <c r="D92" s="360"/>
      <c r="E92" s="358" t="s">
        <v>162</v>
      </c>
      <c r="F92" s="369"/>
      <c r="G92" s="360"/>
      <c r="H92" s="358" t="s">
        <v>163</v>
      </c>
      <c r="I92" s="369"/>
      <c r="J92" s="360"/>
      <c r="K92" s="8"/>
      <c r="L92" s="27"/>
      <c r="M92" s="27"/>
      <c r="N92" s="27"/>
      <c r="O92" s="27"/>
      <c r="P92" s="27"/>
      <c r="Q92" s="27"/>
      <c r="R92" s="27"/>
      <c r="S92" s="27"/>
      <c r="T92" s="27"/>
      <c r="U92" s="27"/>
      <c r="V92" s="27"/>
      <c r="W92" s="27"/>
      <c r="X92" s="27"/>
      <c r="Y92" s="27"/>
      <c r="Z92" s="27"/>
    </row>
    <row r="93" spans="1:26" ht="15.75" customHeight="1">
      <c r="A93" s="27"/>
      <c r="B93" s="37"/>
      <c r="C93" s="29"/>
      <c r="D93" s="365"/>
      <c r="E93" s="370"/>
      <c r="F93" s="365"/>
      <c r="G93" s="365"/>
      <c r="H93" s="370"/>
      <c r="I93" s="365"/>
      <c r="J93" s="365"/>
      <c r="K93" s="8"/>
      <c r="L93" s="27"/>
      <c r="M93" s="27"/>
      <c r="N93" s="27"/>
      <c r="O93" s="27"/>
      <c r="P93" s="27"/>
      <c r="Q93" s="27"/>
      <c r="R93" s="27"/>
      <c r="S93" s="27"/>
      <c r="T93" s="27"/>
      <c r="U93" s="27"/>
      <c r="V93" s="27"/>
      <c r="W93" s="27"/>
      <c r="X93" s="27"/>
      <c r="Y93" s="27"/>
      <c r="Z93" s="27"/>
    </row>
    <row r="94" spans="1:26" ht="15.75" customHeight="1">
      <c r="A94" s="27"/>
      <c r="B94" s="14" t="s">
        <v>75</v>
      </c>
      <c r="C94" s="92"/>
      <c r="D94" s="360"/>
      <c r="E94" s="358" t="s">
        <v>75</v>
      </c>
      <c r="F94" s="369"/>
      <c r="G94" s="360"/>
      <c r="H94" s="358" t="s">
        <v>75</v>
      </c>
      <c r="I94" s="369"/>
      <c r="J94" s="360"/>
      <c r="K94" s="8"/>
      <c r="L94" s="27"/>
      <c r="M94" s="27"/>
      <c r="N94" s="27"/>
      <c r="O94" s="27"/>
      <c r="P94" s="27"/>
      <c r="Q94" s="27"/>
      <c r="R94" s="27"/>
      <c r="S94" s="27"/>
      <c r="T94" s="27"/>
      <c r="U94" s="27"/>
      <c r="V94" s="27"/>
      <c r="W94" s="27"/>
      <c r="X94" s="27"/>
      <c r="Y94" s="27"/>
      <c r="Z94" s="27"/>
    </row>
    <row r="95" spans="1:26" ht="15.75" customHeight="1">
      <c r="A95" s="27"/>
      <c r="B95" s="37"/>
      <c r="C95" s="29"/>
      <c r="D95" s="365"/>
      <c r="E95" s="370"/>
      <c r="F95" s="365"/>
      <c r="G95" s="365"/>
      <c r="H95" s="370"/>
      <c r="I95" s="365"/>
      <c r="J95" s="365"/>
      <c r="K95" s="8"/>
      <c r="L95" s="27"/>
      <c r="M95" s="27"/>
      <c r="N95" s="27"/>
      <c r="O95" s="27"/>
      <c r="P95" s="27"/>
      <c r="Q95" s="27"/>
      <c r="R95" s="27"/>
      <c r="S95" s="27"/>
      <c r="T95" s="27"/>
      <c r="U95" s="27"/>
      <c r="V95" s="27"/>
      <c r="W95" s="27"/>
      <c r="X95" s="27"/>
      <c r="Y95" s="27"/>
      <c r="Z95" s="27"/>
    </row>
    <row r="96" spans="1:26" ht="15.75" customHeight="1">
      <c r="A96" s="27"/>
      <c r="B96" s="14" t="s">
        <v>102</v>
      </c>
      <c r="C96" s="92"/>
      <c r="D96" s="371"/>
      <c r="E96" s="358" t="s">
        <v>102</v>
      </c>
      <c r="F96" s="369"/>
      <c r="G96" s="371"/>
      <c r="H96" s="358" t="s">
        <v>102</v>
      </c>
      <c r="I96" s="369"/>
      <c r="J96" s="371"/>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86" t="str">
        <f>Pokyny!E51</f>
        <v xml:space="preserve"> Verze 1: listopad 2022.</v>
      </c>
      <c r="K100" s="421"/>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2"/>
      <c r="C102" s="72"/>
      <c r="D102" s="72"/>
      <c r="E102" s="72"/>
      <c r="F102" s="72"/>
      <c r="G102" s="72"/>
      <c r="H102" s="72"/>
      <c r="I102" s="72"/>
      <c r="J102" s="72"/>
      <c r="K102" s="72"/>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80" t="s">
        <v>16</v>
      </c>
      <c r="K105" s="455"/>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3"/>
      <c r="B149" s="93"/>
      <c r="C149" s="93"/>
      <c r="D149" s="93"/>
      <c r="E149" s="93"/>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3"/>
      <c r="B150" s="93"/>
      <c r="C150" s="93"/>
      <c r="D150" s="93"/>
      <c r="E150" s="93"/>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3"/>
      <c r="B151" s="93"/>
      <c r="C151" s="93"/>
      <c r="D151" s="93"/>
      <c r="E151" s="93"/>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3"/>
      <c r="B152" s="93"/>
      <c r="C152" s="93"/>
      <c r="D152" s="93"/>
      <c r="E152" s="93"/>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3"/>
      <c r="B153" s="93"/>
      <c r="C153" s="93"/>
      <c r="D153" s="93"/>
      <c r="E153" s="93"/>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3"/>
      <c r="B154" s="93"/>
      <c r="C154" s="93"/>
      <c r="D154" s="93"/>
      <c r="E154" s="93"/>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3"/>
      <c r="B155" s="93"/>
      <c r="C155" s="93"/>
      <c r="D155" s="93"/>
      <c r="E155" s="93"/>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3"/>
      <c r="B156" s="93"/>
      <c r="C156" s="93"/>
      <c r="D156" s="93"/>
      <c r="E156" s="93"/>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3"/>
      <c r="B157" s="93"/>
      <c r="C157" s="93"/>
      <c r="D157" s="93"/>
      <c r="E157" s="93"/>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3"/>
      <c r="B158" s="93"/>
      <c r="C158" s="93"/>
      <c r="D158" s="93"/>
      <c r="E158" s="93"/>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3"/>
      <c r="B159" s="93"/>
      <c r="C159" s="93"/>
      <c r="D159" s="93"/>
      <c r="E159" s="93"/>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3"/>
      <c r="B160" s="93"/>
      <c r="C160" s="93"/>
      <c r="D160" s="93"/>
      <c r="E160" s="93"/>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3"/>
      <c r="B161" s="93"/>
      <c r="C161" s="93"/>
      <c r="D161" s="93"/>
      <c r="E161" s="93"/>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3"/>
      <c r="B162" s="93"/>
      <c r="C162" s="93"/>
      <c r="D162" s="93"/>
      <c r="E162" s="93"/>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3"/>
      <c r="B163" s="93"/>
      <c r="C163" s="93"/>
      <c r="D163" s="93"/>
      <c r="E163" s="93"/>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3"/>
      <c r="B164" s="93"/>
      <c r="C164" s="93"/>
      <c r="D164" s="93"/>
      <c r="E164" s="93"/>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3"/>
      <c r="B165" s="93"/>
      <c r="C165" s="93"/>
      <c r="D165" s="93"/>
      <c r="E165" s="93"/>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3"/>
      <c r="B166" s="93"/>
      <c r="C166" s="93"/>
      <c r="D166" s="93"/>
      <c r="E166" s="93"/>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3"/>
      <c r="B167" s="93"/>
      <c r="C167" s="93"/>
      <c r="D167" s="93"/>
      <c r="E167" s="93"/>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3"/>
      <c r="B168" s="93"/>
      <c r="C168" s="93"/>
      <c r="D168" s="93"/>
      <c r="E168" s="93"/>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3"/>
      <c r="B169" s="93"/>
      <c r="C169" s="93"/>
      <c r="D169" s="93"/>
      <c r="E169" s="93"/>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3"/>
      <c r="B170" s="93"/>
      <c r="C170" s="93"/>
      <c r="D170" s="93"/>
      <c r="E170" s="93"/>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3"/>
      <c r="B171" s="93"/>
      <c r="C171" s="93"/>
      <c r="D171" s="93"/>
      <c r="E171" s="93"/>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3"/>
      <c r="B172" s="93"/>
      <c r="C172" s="93"/>
      <c r="D172" s="93"/>
      <c r="E172" s="93"/>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3"/>
      <c r="B173" s="93"/>
      <c r="C173" s="93"/>
      <c r="D173" s="93"/>
      <c r="E173" s="93"/>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3"/>
      <c r="B174" s="93"/>
      <c r="C174" s="93"/>
      <c r="D174" s="93"/>
      <c r="E174" s="93"/>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3"/>
      <c r="B175" s="93"/>
      <c r="C175" s="93"/>
      <c r="D175" s="93"/>
      <c r="E175" s="93"/>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3"/>
      <c r="B176" s="93"/>
      <c r="C176" s="93"/>
      <c r="D176" s="93"/>
      <c r="E176" s="93"/>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NAC7LDm9H9lK8nGkorRlqW4mo+6rg9tF2Y4Mx2OwpTs9YZOJFwuhSCadJWdknAmCuPtHKLr96uRgws9Sd1UNOg==" saltValue="0KC5jxQSbU9Wa9DtCCtE1g==" spinCount="100000" sheet="1" objects="1" scenario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3" priority="1" operator="containsText" text="Nevyplněno">
      <formula>NOT(ISERROR(SEARCH(("Nevyplněno"),(E21))))</formula>
    </cfRule>
  </conditionalFormatting>
  <conditionalFormatting sqref="D21">
    <cfRule type="expression" dxfId="92"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1"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0" priority="4">
      <formula>$D$21="ostatní VO - výzkumná organizace mimo VVI, VVS a AV ČR"</formula>
    </cfRule>
  </conditionalFormatting>
  <dataValidations count="4">
    <dataValidation type="custom" allowBlank="1" showInputMessage="1" showErrorMessage="1" prompt="Pokyny - Vyplňte popis beneficientů o maximální délce 1000 znaků." sqref="G79" xr:uid="{00000000-0002-0000-0400-000000000000}">
      <formula1>LTE(LEN(G79),(1000))</formula1>
    </dataValidation>
    <dataValidation type="custom" allowBlank="1" showInputMessage="1" showErrorMessage="1" prompt="Zadejte osmimístné IČ." sqref="D87 G87 J87 D94 G94 J94" xr:uid="{00000000-0002-0000-0400-000003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5000000}">
      <formula1>0</formula1>
      <formula2>1</formula2>
    </dataValidation>
    <dataValidation type="custom" allowBlank="1" showInputMessage="1" showErrorMessage="1" prompt="Vložte IČ organizace o délce 8 čísel." sqref="D11" xr:uid="{00000000-0002-0000-0400-000006000000}">
      <formula1>AND(GTE(LEN(D11),MIN((4),(8))),LTE(LEN(D11),MAX((4),(8))))</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Neplatná hodnota - Vyberte prosím některou z možností rozevíracího seznamu." xr:uid="{00000000-0002-0000-0400-000001000000}">
          <x14:formula1>
            <xm:f>číselníky!$O$2:$O$8</xm:f>
          </x14:formula1>
          <xm:sqref>D17</xm:sqref>
        </x14:dataValidation>
        <x14:dataValidation type="list" allowBlank="1" xr:uid="{00000000-0002-0000-04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400-000004000000}">
          <x14:formula1>
            <xm:f>číselníky!$K$2:$K$6</xm:f>
          </x14:formula1>
          <xm:sqref>D19</xm:sqref>
        </x14:dataValidation>
        <x14:dataValidation type="list" allowBlank="1" xr:uid="{00000000-0002-0000-0400-000007000000}">
          <x14:formula1>
            <xm:f>číselníky!$K$3:$K$6</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topLeftCell="A33" workbookViewId="0">
      <selection activeCell="J20" sqref="J20"/>
    </sheetView>
  </sheetViews>
  <sheetFormatPr defaultColWidth="14.44140625" defaultRowHeight="15" customHeight="1"/>
  <cols>
    <col min="1" max="1" width="5.5546875" customWidth="1"/>
    <col min="2" max="2" width="40.5546875" customWidth="1"/>
    <col min="3" max="3" width="3" customWidth="1"/>
    <col min="4" max="4" width="46.88671875" customWidth="1"/>
    <col min="5" max="5" width="2.33203125" customWidth="1"/>
    <col min="7" max="7" width="1.88671875" customWidth="1"/>
    <col min="8" max="8" width="40.5546875" customWidth="1"/>
    <col min="9" max="9" width="2.6640625" customWidth="1"/>
    <col min="10" max="10" width="44.6640625" customWidth="1"/>
    <col min="11" max="11" width="2.10937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7" t="s">
        <v>180</v>
      </c>
      <c r="C3" s="420"/>
      <c r="D3" s="420"/>
      <c r="E3" s="420"/>
      <c r="F3" s="420"/>
      <c r="G3" s="420"/>
      <c r="H3" s="420"/>
      <c r="I3" s="420"/>
      <c r="J3" s="421"/>
      <c r="K3" s="103"/>
      <c r="L3" s="1"/>
      <c r="M3" s="1"/>
      <c r="N3" s="1"/>
      <c r="O3" s="1"/>
      <c r="P3" s="1"/>
      <c r="Q3" s="1"/>
      <c r="R3" s="1"/>
      <c r="S3" s="1"/>
      <c r="T3" s="1"/>
      <c r="U3" s="1"/>
      <c r="V3" s="1"/>
      <c r="W3" s="1"/>
      <c r="X3" s="1"/>
      <c r="Y3" s="1"/>
      <c r="Z3" s="1"/>
      <c r="AA3" s="1"/>
    </row>
    <row r="4" spans="1:27" ht="15.75" customHeight="1">
      <c r="A4" s="1"/>
      <c r="B4" s="104"/>
      <c r="C4" s="104"/>
      <c r="D4" s="34"/>
      <c r="E4" s="34"/>
      <c r="F4" s="105"/>
      <c r="G4" s="78"/>
      <c r="H4" s="73"/>
      <c r="I4" s="73"/>
      <c r="J4" s="83"/>
      <c r="K4" s="83"/>
      <c r="L4" s="73"/>
      <c r="M4" s="73"/>
    </row>
    <row r="5" spans="1:27" ht="15.75" customHeight="1">
      <c r="A5" s="1"/>
      <c r="B5" s="5"/>
      <c r="C5" s="5"/>
      <c r="D5" s="34"/>
      <c r="E5" s="34"/>
      <c r="F5" s="105"/>
      <c r="G5" s="78"/>
      <c r="H5" s="73"/>
      <c r="I5" s="73"/>
      <c r="J5" s="83"/>
      <c r="K5" s="83"/>
      <c r="L5" s="73"/>
      <c r="M5" s="73"/>
    </row>
    <row r="6" spans="1:27" ht="24" customHeight="1">
      <c r="A6" s="1"/>
      <c r="B6" s="438" t="s">
        <v>181</v>
      </c>
      <c r="C6" s="439"/>
      <c r="D6" s="439"/>
      <c r="E6" s="439"/>
      <c r="F6" s="439"/>
      <c r="G6" s="439"/>
      <c r="H6" s="439"/>
      <c r="I6" s="439"/>
      <c r="J6" s="439"/>
      <c r="K6" s="439"/>
      <c r="L6" s="440"/>
      <c r="M6" s="73"/>
    </row>
    <row r="7" spans="1:27" ht="9" customHeight="1">
      <c r="A7" s="1"/>
      <c r="B7" s="109"/>
      <c r="C7" s="109"/>
      <c r="D7" s="109"/>
      <c r="E7" s="109"/>
      <c r="F7" s="109"/>
      <c r="G7" s="109"/>
      <c r="H7" s="109"/>
      <c r="I7" s="109"/>
      <c r="J7" s="109"/>
      <c r="K7" s="109"/>
      <c r="L7" s="109"/>
      <c r="M7" s="105"/>
      <c r="N7" s="1"/>
      <c r="O7" s="1"/>
      <c r="P7" s="1"/>
      <c r="Q7" s="1"/>
      <c r="R7" s="1"/>
      <c r="S7" s="1"/>
      <c r="T7" s="1"/>
      <c r="U7" s="1"/>
      <c r="V7" s="1"/>
      <c r="W7" s="1"/>
      <c r="X7" s="1"/>
      <c r="Y7" s="1"/>
      <c r="Z7" s="1"/>
      <c r="AA7" s="1"/>
    </row>
    <row r="8" spans="1:27" ht="15.75" customHeight="1">
      <c r="A8" s="1"/>
      <c r="B8" s="488" t="s">
        <v>1349</v>
      </c>
      <c r="C8" s="455"/>
      <c r="D8" s="455"/>
      <c r="E8" s="455"/>
      <c r="F8" s="455"/>
      <c r="G8" s="455"/>
      <c r="H8" s="455"/>
      <c r="I8" s="34"/>
      <c r="J8" s="34"/>
      <c r="K8" s="34"/>
      <c r="L8" s="34"/>
      <c r="M8" s="119"/>
      <c r="N8" s="83"/>
      <c r="O8" s="83"/>
      <c r="P8" s="83"/>
      <c r="Q8" s="83"/>
      <c r="R8" s="83"/>
      <c r="S8" s="83"/>
      <c r="T8" s="83"/>
      <c r="U8" s="83"/>
      <c r="V8" s="83"/>
      <c r="W8" s="83"/>
      <c r="X8" s="83"/>
      <c r="Y8" s="83"/>
      <c r="Z8" s="83"/>
      <c r="AA8" s="83"/>
    </row>
    <row r="9" spans="1:27" ht="43.5" customHeight="1">
      <c r="A9" s="27"/>
      <c r="B9" s="489" t="s">
        <v>182</v>
      </c>
      <c r="C9" s="455"/>
      <c r="D9" s="455"/>
      <c r="E9" s="455"/>
      <c r="F9" s="455"/>
      <c r="G9" s="455"/>
      <c r="H9" s="455"/>
      <c r="I9" s="455"/>
      <c r="J9" s="455"/>
      <c r="K9" s="22"/>
      <c r="L9" s="22"/>
      <c r="M9" s="112"/>
      <c r="N9" s="27"/>
      <c r="O9" s="27"/>
      <c r="P9" s="27"/>
      <c r="Q9" s="27"/>
      <c r="R9" s="27"/>
      <c r="S9" s="27"/>
      <c r="T9" s="27"/>
      <c r="U9" s="27"/>
      <c r="V9" s="27"/>
      <c r="W9" s="27"/>
      <c r="X9" s="27"/>
      <c r="Y9" s="27"/>
      <c r="Z9" s="27"/>
      <c r="AA9" s="27"/>
    </row>
    <row r="10" spans="1:27" ht="13.5" customHeight="1">
      <c r="A10" s="27"/>
      <c r="B10" s="111"/>
      <c r="C10" s="111"/>
      <c r="D10" s="111"/>
      <c r="E10" s="111"/>
      <c r="F10" s="111"/>
      <c r="G10" s="111"/>
      <c r="H10" s="111"/>
      <c r="I10" s="111"/>
      <c r="J10" s="111"/>
      <c r="K10" s="22"/>
      <c r="L10" s="22"/>
      <c r="M10" s="112"/>
      <c r="N10" s="27"/>
      <c r="O10" s="27"/>
      <c r="P10" s="27"/>
      <c r="Q10" s="27"/>
      <c r="R10" s="27"/>
      <c r="S10" s="27"/>
      <c r="T10" s="27"/>
      <c r="U10" s="27"/>
      <c r="V10" s="27"/>
      <c r="W10" s="27"/>
      <c r="X10" s="27"/>
      <c r="Y10" s="27"/>
      <c r="Z10" s="27"/>
      <c r="AA10" s="27"/>
    </row>
    <row r="11" spans="1:27" ht="15.75" customHeight="1">
      <c r="A11" s="27"/>
      <c r="B11" s="113" t="s">
        <v>183</v>
      </c>
      <c r="C11" s="111"/>
      <c r="D11" s="360" t="s">
        <v>184</v>
      </c>
      <c r="E11" s="111"/>
      <c r="F11" s="111"/>
      <c r="G11" s="111"/>
      <c r="H11" s="111"/>
      <c r="I11" s="111"/>
      <c r="J11" s="111"/>
      <c r="K11" s="22"/>
      <c r="L11" s="22"/>
      <c r="M11" s="112"/>
      <c r="N11" s="27"/>
      <c r="O11" s="27"/>
      <c r="P11" s="27"/>
      <c r="Q11" s="27"/>
      <c r="R11" s="27"/>
      <c r="S11" s="27"/>
      <c r="T11" s="27"/>
      <c r="U11" s="27"/>
      <c r="V11" s="27"/>
      <c r="W11" s="27"/>
      <c r="X11" s="27"/>
      <c r="Y11" s="27"/>
      <c r="Z11" s="27"/>
      <c r="AA11" s="27"/>
    </row>
    <row r="12" spans="1:27" ht="13.5" customHeight="1">
      <c r="A12" s="27"/>
      <c r="B12" s="111"/>
      <c r="C12" s="111"/>
      <c r="D12" s="111"/>
      <c r="E12" s="111"/>
      <c r="F12" s="111"/>
      <c r="G12" s="111"/>
      <c r="H12" s="111"/>
      <c r="I12" s="111"/>
      <c r="J12" s="111"/>
      <c r="K12" s="22"/>
      <c r="L12" s="22"/>
      <c r="M12" s="112"/>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2"/>
      <c r="N13" s="27"/>
      <c r="O13" s="27"/>
      <c r="P13" s="27"/>
      <c r="Q13" s="27"/>
      <c r="R13" s="27"/>
      <c r="S13" s="27"/>
      <c r="T13" s="27"/>
      <c r="U13" s="27"/>
      <c r="V13" s="27"/>
      <c r="W13" s="27"/>
      <c r="X13" s="27"/>
      <c r="Y13" s="27"/>
      <c r="Z13" s="27"/>
      <c r="AA13" s="27"/>
    </row>
    <row r="14" spans="1:27" ht="15.75" customHeight="1">
      <c r="A14" s="1"/>
      <c r="B14" s="120" t="s">
        <v>185</v>
      </c>
      <c r="C14" s="46"/>
      <c r="D14" s="20"/>
      <c r="E14" s="20"/>
      <c r="F14" s="10"/>
      <c r="G14" s="10"/>
      <c r="H14" s="120" t="s">
        <v>186</v>
      </c>
      <c r="I14" s="46"/>
      <c r="J14" s="20"/>
      <c r="K14" s="20"/>
      <c r="L14" s="10"/>
      <c r="M14" s="105"/>
    </row>
    <row r="15" spans="1:27" ht="3" customHeight="1">
      <c r="A15" s="1"/>
      <c r="B15" s="9"/>
      <c r="C15" s="9"/>
      <c r="D15" s="9"/>
      <c r="E15" s="9"/>
      <c r="F15" s="9"/>
      <c r="G15" s="10"/>
      <c r="H15" s="9"/>
      <c r="I15" s="9"/>
      <c r="J15" s="9"/>
      <c r="K15" s="9"/>
      <c r="L15" s="9"/>
      <c r="M15" s="105"/>
      <c r="N15" s="1"/>
      <c r="O15" s="1"/>
      <c r="P15" s="1"/>
      <c r="Q15" s="1"/>
      <c r="R15" s="1"/>
      <c r="S15" s="1"/>
      <c r="T15" s="1"/>
      <c r="U15" s="1"/>
      <c r="V15" s="1"/>
      <c r="W15" s="1"/>
      <c r="X15" s="1"/>
      <c r="Y15" s="1"/>
      <c r="Z15" s="1"/>
      <c r="AA15" s="1"/>
    </row>
    <row r="16" spans="1:27" ht="15.75" customHeight="1">
      <c r="A16" s="1"/>
      <c r="B16" s="121" t="s">
        <v>187</v>
      </c>
      <c r="C16" s="122"/>
      <c r="D16" s="9"/>
      <c r="E16" s="9"/>
      <c r="F16" s="29"/>
      <c r="G16" s="10"/>
      <c r="H16" s="121" t="s">
        <v>187</v>
      </c>
      <c r="I16" s="122"/>
      <c r="J16" s="9"/>
      <c r="K16" s="9"/>
      <c r="L16" s="29"/>
      <c r="M16" s="105"/>
    </row>
    <row r="17" spans="1:27" ht="6.75" customHeight="1">
      <c r="A17" s="1"/>
      <c r="B17" s="14"/>
      <c r="C17" s="14"/>
      <c r="D17" s="9"/>
      <c r="E17" s="9"/>
      <c r="F17" s="29"/>
      <c r="G17" s="10"/>
      <c r="H17" s="14"/>
      <c r="I17" s="14"/>
      <c r="J17" s="9"/>
      <c r="K17" s="9"/>
      <c r="L17" s="29"/>
      <c r="M17" s="105"/>
    </row>
    <row r="18" spans="1:27" ht="37.5" customHeight="1">
      <c r="A18" s="1"/>
      <c r="B18" s="14" t="s">
        <v>188</v>
      </c>
      <c r="C18" s="14"/>
      <c r="D18" s="360"/>
      <c r="E18" s="9"/>
      <c r="F18" s="64" t="str">
        <f>"Zapsáno znaků:      "&amp;LEN(D18)&amp;" z max. 150"</f>
        <v>Zapsáno znaků:      0 z max. 150</v>
      </c>
      <c r="G18" s="10"/>
      <c r="H18" s="14" t="s">
        <v>188</v>
      </c>
      <c r="I18" s="14"/>
      <c r="J18" s="360"/>
      <c r="K18" s="9"/>
      <c r="L18" s="64" t="str">
        <f>"Zapsáno znaků: "&amp;LEN(J18)&amp;" z max. 150"</f>
        <v>Zapsáno znaků: 0 z max. 150</v>
      </c>
      <c r="M18" s="105"/>
    </row>
    <row r="19" spans="1:27" ht="15.75" customHeight="1">
      <c r="A19" s="1"/>
      <c r="B19" s="14"/>
      <c r="C19" s="14"/>
      <c r="D19" s="351"/>
      <c r="E19" s="9"/>
      <c r="F19" s="29"/>
      <c r="G19" s="10"/>
      <c r="H19" s="14"/>
      <c r="I19" s="14"/>
      <c r="J19" s="351"/>
      <c r="K19" s="9"/>
      <c r="L19" s="29"/>
      <c r="M19" s="105"/>
    </row>
    <row r="20" spans="1:27" ht="15.75" customHeight="1">
      <c r="A20" s="1"/>
      <c r="B20" s="14" t="s">
        <v>189</v>
      </c>
      <c r="C20" s="14"/>
      <c r="D20" s="360" t="s">
        <v>184</v>
      </c>
      <c r="E20" s="9"/>
      <c r="F20" s="29"/>
      <c r="G20" s="10"/>
      <c r="H20" s="14" t="s">
        <v>189</v>
      </c>
      <c r="I20" s="14"/>
      <c r="J20" s="360" t="s">
        <v>184</v>
      </c>
      <c r="K20" s="9"/>
      <c r="L20" s="29"/>
      <c r="M20" s="105"/>
    </row>
    <row r="21" spans="1:27" ht="9.75" customHeight="1">
      <c r="A21" s="1"/>
      <c r="B21" s="14"/>
      <c r="C21" s="14"/>
      <c r="D21" s="365"/>
      <c r="E21" s="9"/>
      <c r="F21" s="29"/>
      <c r="G21" s="10"/>
      <c r="H21" s="14"/>
      <c r="I21" s="14"/>
      <c r="J21" s="365"/>
      <c r="K21" s="9"/>
      <c r="L21" s="29"/>
      <c r="M21" s="105"/>
      <c r="N21" s="1"/>
      <c r="O21" s="1"/>
      <c r="P21" s="1"/>
      <c r="Q21" s="1"/>
      <c r="R21" s="1"/>
      <c r="S21" s="1"/>
      <c r="T21" s="1"/>
      <c r="U21" s="1"/>
      <c r="V21" s="1"/>
      <c r="W21" s="1"/>
      <c r="X21" s="1"/>
      <c r="Y21" s="1"/>
      <c r="Z21" s="1"/>
      <c r="AA21" s="1"/>
    </row>
    <row r="22" spans="1:27" ht="15.75" customHeight="1">
      <c r="A22" s="1"/>
      <c r="B22" s="121"/>
      <c r="C22" s="14"/>
      <c r="D22" s="351"/>
      <c r="E22" s="9"/>
      <c r="F22" s="14"/>
      <c r="G22" s="115"/>
      <c r="H22" s="14"/>
      <c r="I22" s="14"/>
      <c r="J22" s="351"/>
      <c r="K22" s="9"/>
      <c r="L22" s="14"/>
      <c r="M22" s="105"/>
    </row>
    <row r="23" spans="1:27" ht="15.75" customHeight="1">
      <c r="A23" s="1"/>
      <c r="B23" s="490" t="s">
        <v>190</v>
      </c>
      <c r="C23" s="40"/>
      <c r="D23" s="491"/>
      <c r="E23" s="9"/>
      <c r="F23" s="14"/>
      <c r="G23" s="115"/>
      <c r="H23" s="490" t="s">
        <v>191</v>
      </c>
      <c r="I23" s="40"/>
      <c r="J23" s="491"/>
      <c r="K23" s="9"/>
      <c r="L23" s="14"/>
      <c r="M23" s="105"/>
    </row>
    <row r="24" spans="1:27" ht="15.75" customHeight="1">
      <c r="A24" s="1"/>
      <c r="B24" s="451"/>
      <c r="C24" s="40"/>
      <c r="D24" s="492"/>
      <c r="E24" s="9"/>
      <c r="F24" s="14"/>
      <c r="G24" s="115"/>
      <c r="H24" s="451"/>
      <c r="I24" s="40"/>
      <c r="J24" s="492"/>
      <c r="K24" s="9"/>
      <c r="L24" s="14"/>
      <c r="M24" s="105"/>
      <c r="N24" s="1"/>
      <c r="O24" s="1"/>
      <c r="P24" s="1"/>
      <c r="Q24" s="1"/>
      <c r="R24" s="1"/>
      <c r="S24" s="1"/>
      <c r="T24" s="1"/>
      <c r="U24" s="1"/>
      <c r="V24" s="1"/>
      <c r="W24" s="1"/>
      <c r="X24" s="1"/>
      <c r="Y24" s="1"/>
      <c r="Z24" s="1"/>
      <c r="AA24" s="1"/>
    </row>
    <row r="25" spans="1:27" ht="15.75" customHeight="1">
      <c r="A25" s="1"/>
      <c r="B25" s="452"/>
      <c r="C25" s="123"/>
      <c r="D25" s="356"/>
      <c r="E25" s="9"/>
      <c r="F25" s="56"/>
      <c r="G25" s="115"/>
      <c r="H25" s="452"/>
      <c r="I25" s="123"/>
      <c r="J25" s="497"/>
      <c r="K25" s="9"/>
      <c r="L25" s="56"/>
      <c r="M25" s="105"/>
    </row>
    <row r="26" spans="1:27" ht="15.75" customHeight="1">
      <c r="A26" s="1"/>
      <c r="B26" s="8"/>
      <c r="C26" s="8"/>
      <c r="D26" s="356"/>
      <c r="E26" s="9"/>
      <c r="F26" s="56"/>
      <c r="G26" s="115"/>
      <c r="H26" s="8"/>
      <c r="I26" s="8"/>
      <c r="J26" s="498"/>
      <c r="K26" s="9"/>
      <c r="L26" s="56"/>
      <c r="M26" s="105"/>
    </row>
    <row r="27" spans="1:27" ht="15.75" customHeight="1">
      <c r="A27" s="1"/>
      <c r="B27" s="490" t="s">
        <v>192</v>
      </c>
      <c r="C27" s="116"/>
      <c r="D27" s="493"/>
      <c r="E27" s="9"/>
      <c r="F27" s="496"/>
      <c r="G27" s="115"/>
      <c r="H27" s="490" t="s">
        <v>192</v>
      </c>
      <c r="I27" s="40"/>
      <c r="J27" s="493"/>
      <c r="K27" s="9"/>
      <c r="L27" s="496"/>
      <c r="M27" s="105"/>
    </row>
    <row r="28" spans="1:27" ht="15.75" customHeight="1">
      <c r="A28" s="1"/>
      <c r="B28" s="451"/>
      <c r="C28" s="116"/>
      <c r="D28" s="494"/>
      <c r="E28" s="9"/>
      <c r="F28" s="451"/>
      <c r="G28" s="115"/>
      <c r="H28" s="451"/>
      <c r="I28" s="8"/>
      <c r="J28" s="494"/>
      <c r="K28" s="9"/>
      <c r="L28" s="451"/>
      <c r="M28" s="105"/>
    </row>
    <row r="29" spans="1:27" ht="45.75" customHeight="1">
      <c r="A29" s="1"/>
      <c r="B29" s="452"/>
      <c r="C29" s="8"/>
      <c r="D29" s="492"/>
      <c r="E29" s="9"/>
      <c r="F29" s="452"/>
      <c r="G29" s="115"/>
      <c r="H29" s="452"/>
      <c r="I29" s="8"/>
      <c r="J29" s="492"/>
      <c r="K29" s="9"/>
      <c r="L29" s="452"/>
      <c r="M29" s="105"/>
    </row>
    <row r="30" spans="1:27" ht="15.75" customHeight="1">
      <c r="A30" s="1"/>
      <c r="B30" s="14"/>
      <c r="C30" s="14"/>
      <c r="D30" s="356"/>
      <c r="E30" s="9"/>
      <c r="F30" s="14"/>
      <c r="G30" s="115"/>
      <c r="H30" s="14"/>
      <c r="I30" s="14"/>
      <c r="J30" s="356"/>
      <c r="K30" s="9"/>
      <c r="L30" s="14"/>
      <c r="M30" s="105"/>
    </row>
    <row r="31" spans="1:27" ht="62.25" customHeight="1">
      <c r="A31" s="1"/>
      <c r="B31" s="40" t="s">
        <v>193</v>
      </c>
      <c r="C31" s="40"/>
      <c r="D31" s="360"/>
      <c r="E31" s="9"/>
      <c r="F31" s="64" t="str">
        <f>"Zapsáno znaků:      "&amp;LEN(D31)&amp;" z max. 150"</f>
        <v>Zapsáno znaků:      0 z max. 150</v>
      </c>
      <c r="G31" s="115"/>
      <c r="H31" s="40" t="s">
        <v>194</v>
      </c>
      <c r="I31" s="40"/>
      <c r="J31" s="360"/>
      <c r="K31" s="9"/>
      <c r="L31" s="64" t="str">
        <f>"Zapsáno znaků: "&amp;LEN(J31)&amp;" z max. 150"</f>
        <v>Zapsáno znaků: 0 z max. 150</v>
      </c>
      <c r="M31" s="105"/>
    </row>
    <row r="32" spans="1:27" ht="15.75" customHeight="1">
      <c r="A32" s="1"/>
      <c r="B32" s="8"/>
      <c r="C32" s="8"/>
      <c r="D32" s="384"/>
      <c r="E32" s="9"/>
      <c r="F32" s="8"/>
      <c r="G32" s="495"/>
      <c r="H32" s="8"/>
      <c r="I32" s="8"/>
      <c r="J32" s="351"/>
      <c r="K32" s="9"/>
      <c r="L32" s="8"/>
      <c r="M32" s="1"/>
    </row>
    <row r="33" spans="1:27" ht="67.5" customHeight="1">
      <c r="A33" s="1"/>
      <c r="B33" s="40" t="s">
        <v>195</v>
      </c>
      <c r="C33" s="40"/>
      <c r="D33" s="360"/>
      <c r="E33" s="9"/>
      <c r="F33" s="64" t="str">
        <f>"Zapsáno znaků:      "&amp;LEN(D33)&amp;" z max. 150"</f>
        <v>Zapsáno znaků:      0 z max. 150</v>
      </c>
      <c r="G33" s="452"/>
      <c r="H33" s="40" t="s">
        <v>195</v>
      </c>
      <c r="I33" s="40"/>
      <c r="J33" s="360"/>
      <c r="K33" s="9"/>
      <c r="L33" s="64" t="str">
        <f>"Zapsáno znaků: "&amp;LEN(J33)&amp;" z max. 150"</f>
        <v>Zapsáno znaků: 0 z max. 150</v>
      </c>
      <c r="M33" s="1"/>
    </row>
    <row r="34" spans="1:27" ht="15.75" customHeight="1">
      <c r="A34" s="1"/>
      <c r="B34" s="8"/>
      <c r="C34" s="8"/>
      <c r="D34" s="63"/>
      <c r="E34" s="63"/>
      <c r="F34" s="8"/>
      <c r="G34" s="27"/>
      <c r="H34" s="8"/>
      <c r="I34" s="8"/>
      <c r="J34" s="356"/>
      <c r="K34" s="8"/>
      <c r="L34" s="8"/>
      <c r="M34" s="1"/>
    </row>
    <row r="35" spans="1:27" ht="62.25" customHeight="1">
      <c r="A35" s="1"/>
      <c r="B35" s="14" t="s">
        <v>196</v>
      </c>
      <c r="C35" s="14"/>
      <c r="D35" s="358"/>
      <c r="E35" s="8"/>
      <c r="F35" s="8"/>
      <c r="G35" s="27"/>
      <c r="H35" s="14" t="s">
        <v>196</v>
      </c>
      <c r="I35" s="14"/>
      <c r="J35" s="358"/>
      <c r="K35" s="8"/>
      <c r="L35" s="8"/>
    </row>
    <row r="36" spans="1:27" ht="10.5" customHeight="1">
      <c r="A36" s="1"/>
      <c r="B36" s="8"/>
      <c r="C36" s="8"/>
      <c r="D36" s="8"/>
      <c r="E36" s="8"/>
      <c r="F36" s="8"/>
      <c r="G36" s="27"/>
      <c r="H36" s="8"/>
      <c r="I36" s="8"/>
      <c r="J36" s="356"/>
      <c r="K36" s="8"/>
      <c r="L36" s="8"/>
    </row>
    <row r="37" spans="1:27" ht="26.25" customHeight="1">
      <c r="A37" s="1"/>
      <c r="B37" s="1"/>
      <c r="C37" s="1"/>
      <c r="D37" s="1"/>
      <c r="E37" s="1"/>
      <c r="F37" s="1"/>
      <c r="G37" s="1"/>
      <c r="H37" s="1"/>
      <c r="I37" s="1"/>
      <c r="J37" s="385"/>
      <c r="K37" s="1"/>
      <c r="L37" s="1"/>
      <c r="M37" s="1"/>
      <c r="N37" s="1"/>
      <c r="O37" s="1"/>
      <c r="P37" s="1"/>
      <c r="Q37" s="1"/>
      <c r="R37" s="1"/>
      <c r="S37" s="1"/>
      <c r="T37" s="1"/>
      <c r="U37" s="1"/>
      <c r="V37" s="1"/>
      <c r="W37" s="1"/>
      <c r="X37" s="1"/>
      <c r="Y37" s="1"/>
      <c r="Z37" s="1"/>
      <c r="AA37" s="1"/>
    </row>
    <row r="38" spans="1:27" ht="15.75" customHeight="1">
      <c r="A38" s="1"/>
      <c r="B38" s="120" t="s">
        <v>197</v>
      </c>
      <c r="C38" s="46"/>
      <c r="D38" s="20"/>
      <c r="E38" s="20"/>
      <c r="F38" s="10"/>
      <c r="G38" s="10"/>
      <c r="H38" s="120" t="s">
        <v>198</v>
      </c>
      <c r="I38" s="46"/>
      <c r="J38" s="386"/>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351"/>
      <c r="K39" s="9"/>
      <c r="L39" s="9"/>
      <c r="M39" s="1"/>
      <c r="N39" s="1"/>
      <c r="O39" s="1"/>
      <c r="P39" s="1"/>
      <c r="Q39" s="1"/>
      <c r="R39" s="1"/>
      <c r="S39" s="1"/>
      <c r="T39" s="1"/>
      <c r="U39" s="1"/>
      <c r="V39" s="1"/>
      <c r="W39" s="1"/>
      <c r="X39" s="1"/>
      <c r="Y39" s="1"/>
      <c r="Z39" s="1"/>
      <c r="AA39" s="1"/>
    </row>
    <row r="40" spans="1:27" ht="15.75" customHeight="1">
      <c r="A40" s="1"/>
      <c r="B40" s="121" t="s">
        <v>187</v>
      </c>
      <c r="C40" s="122"/>
      <c r="D40" s="9"/>
      <c r="E40" s="9"/>
      <c r="F40" s="29"/>
      <c r="G40" s="10"/>
      <c r="H40" s="121" t="s">
        <v>187</v>
      </c>
      <c r="I40" s="122"/>
      <c r="J40" s="351"/>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351"/>
      <c r="K41" s="9"/>
      <c r="L41" s="29"/>
      <c r="M41" s="1"/>
      <c r="N41" s="1"/>
      <c r="O41" s="1"/>
      <c r="P41" s="1"/>
      <c r="Q41" s="1"/>
      <c r="R41" s="1"/>
      <c r="S41" s="1"/>
      <c r="T41" s="1"/>
      <c r="U41" s="1"/>
      <c r="V41" s="1"/>
      <c r="W41" s="1"/>
      <c r="X41" s="1"/>
      <c r="Y41" s="1"/>
      <c r="Z41" s="1"/>
      <c r="AA41" s="1"/>
    </row>
    <row r="42" spans="1:27" ht="37.5" customHeight="1">
      <c r="A42" s="1"/>
      <c r="B42" s="14" t="s">
        <v>188</v>
      </c>
      <c r="C42" s="14"/>
      <c r="D42" s="360"/>
      <c r="E42" s="9"/>
      <c r="F42" s="64" t="str">
        <f>"Zapsáno znaků:      "&amp;LEN(D42)&amp;" z max. 150"</f>
        <v>Zapsáno znaků:      0 z max. 150</v>
      </c>
      <c r="G42" s="10"/>
      <c r="H42" s="14" t="s">
        <v>188</v>
      </c>
      <c r="I42" s="14"/>
      <c r="J42" s="360"/>
      <c r="K42" s="9"/>
      <c r="L42" s="64"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351"/>
      <c r="E43" s="9"/>
      <c r="F43" s="29"/>
      <c r="G43" s="10"/>
      <c r="H43" s="14"/>
      <c r="I43" s="14"/>
      <c r="J43" s="351"/>
      <c r="K43" s="9"/>
      <c r="L43" s="29"/>
      <c r="M43" s="1"/>
      <c r="N43" s="1"/>
      <c r="O43" s="1"/>
      <c r="P43" s="1"/>
      <c r="Q43" s="1"/>
      <c r="R43" s="1"/>
      <c r="S43" s="1"/>
      <c r="T43" s="1"/>
      <c r="U43" s="1"/>
      <c r="V43" s="1"/>
      <c r="W43" s="1"/>
      <c r="X43" s="1"/>
      <c r="Y43" s="1"/>
      <c r="Z43" s="1"/>
      <c r="AA43" s="1"/>
    </row>
    <row r="44" spans="1:27" ht="15.75" customHeight="1">
      <c r="A44" s="1"/>
      <c r="B44" s="14" t="s">
        <v>189</v>
      </c>
      <c r="C44" s="14"/>
      <c r="D44" s="360" t="s">
        <v>184</v>
      </c>
      <c r="E44" s="9"/>
      <c r="F44" s="29"/>
      <c r="G44" s="10"/>
      <c r="H44" s="14" t="s">
        <v>189</v>
      </c>
      <c r="I44" s="14"/>
      <c r="J44" s="360" t="s">
        <v>184</v>
      </c>
      <c r="K44" s="9"/>
      <c r="L44" s="29"/>
      <c r="M44" s="1"/>
      <c r="N44" s="1"/>
      <c r="O44" s="1"/>
      <c r="P44" s="1"/>
      <c r="Q44" s="1"/>
      <c r="R44" s="1"/>
      <c r="S44" s="1"/>
      <c r="T44" s="1"/>
      <c r="U44" s="1"/>
      <c r="V44" s="1"/>
      <c r="W44" s="1"/>
      <c r="X44" s="1"/>
      <c r="Y44" s="1"/>
      <c r="Z44" s="1"/>
      <c r="AA44" s="1"/>
    </row>
    <row r="45" spans="1:27" ht="9.75" customHeight="1">
      <c r="A45" s="1"/>
      <c r="B45" s="14"/>
      <c r="C45" s="14"/>
      <c r="D45" s="365"/>
      <c r="E45" s="9"/>
      <c r="F45" s="29"/>
      <c r="G45" s="10"/>
      <c r="H45" s="14"/>
      <c r="I45" s="14"/>
      <c r="J45" s="365"/>
      <c r="K45" s="9"/>
      <c r="L45" s="29"/>
      <c r="M45" s="1"/>
      <c r="N45" s="1"/>
      <c r="O45" s="1"/>
      <c r="P45" s="1"/>
      <c r="Q45" s="1"/>
      <c r="R45" s="1"/>
      <c r="S45" s="1"/>
      <c r="T45" s="1"/>
      <c r="U45" s="1"/>
      <c r="V45" s="1"/>
      <c r="W45" s="1"/>
      <c r="X45" s="1"/>
      <c r="Y45" s="1"/>
      <c r="Z45" s="1"/>
      <c r="AA45" s="1"/>
    </row>
    <row r="46" spans="1:27" ht="15.75" customHeight="1">
      <c r="A46" s="1"/>
      <c r="B46" s="121"/>
      <c r="C46" s="14"/>
      <c r="D46" s="351"/>
      <c r="E46" s="9"/>
      <c r="F46" s="14"/>
      <c r="G46" s="115"/>
      <c r="H46" s="14"/>
      <c r="I46" s="14"/>
      <c r="J46" s="351"/>
      <c r="K46" s="9"/>
      <c r="L46" s="14"/>
      <c r="M46" s="1"/>
      <c r="N46" s="1"/>
      <c r="O46" s="1"/>
      <c r="P46" s="1"/>
      <c r="Q46" s="1"/>
      <c r="R46" s="1"/>
      <c r="S46" s="1"/>
      <c r="T46" s="1"/>
      <c r="U46" s="1"/>
      <c r="V46" s="1"/>
      <c r="W46" s="1"/>
      <c r="X46" s="1"/>
      <c r="Y46" s="1"/>
      <c r="Z46" s="1"/>
      <c r="AA46" s="1"/>
    </row>
    <row r="47" spans="1:27" ht="15.75" customHeight="1">
      <c r="A47" s="1"/>
      <c r="B47" s="490" t="s">
        <v>199</v>
      </c>
      <c r="C47" s="40"/>
      <c r="D47" s="491"/>
      <c r="E47" s="9"/>
      <c r="F47" s="14"/>
      <c r="G47" s="115"/>
      <c r="H47" s="490" t="s">
        <v>200</v>
      </c>
      <c r="I47" s="40"/>
      <c r="J47" s="491"/>
      <c r="K47" s="9"/>
      <c r="L47" s="14"/>
      <c r="M47" s="1"/>
      <c r="N47" s="1"/>
      <c r="O47" s="1"/>
      <c r="P47" s="1"/>
      <c r="Q47" s="1"/>
      <c r="R47" s="1"/>
      <c r="S47" s="1"/>
      <c r="T47" s="1"/>
      <c r="U47" s="1"/>
      <c r="V47" s="1"/>
      <c r="W47" s="1"/>
      <c r="X47" s="1"/>
      <c r="Y47" s="1"/>
      <c r="Z47" s="1"/>
      <c r="AA47" s="1"/>
    </row>
    <row r="48" spans="1:27" ht="15.75" customHeight="1">
      <c r="A48" s="1"/>
      <c r="B48" s="451"/>
      <c r="C48" s="40"/>
      <c r="D48" s="492"/>
      <c r="E48" s="9"/>
      <c r="F48" s="14"/>
      <c r="G48" s="115"/>
      <c r="H48" s="451"/>
      <c r="I48" s="40"/>
      <c r="J48" s="492"/>
      <c r="K48" s="9"/>
      <c r="L48" s="14"/>
      <c r="M48" s="1"/>
      <c r="N48" s="1"/>
      <c r="O48" s="1"/>
      <c r="P48" s="1"/>
      <c r="Q48" s="1"/>
      <c r="R48" s="1"/>
      <c r="S48" s="1"/>
      <c r="T48" s="1"/>
      <c r="U48" s="1"/>
      <c r="V48" s="1"/>
      <c r="W48" s="1"/>
      <c r="X48" s="1"/>
      <c r="Y48" s="1"/>
      <c r="Z48" s="1"/>
      <c r="AA48" s="1"/>
    </row>
    <row r="49" spans="1:27" ht="15.75" customHeight="1">
      <c r="A49" s="1"/>
      <c r="B49" s="452"/>
      <c r="C49" s="123"/>
      <c r="D49" s="356"/>
      <c r="E49" s="9"/>
      <c r="F49" s="56"/>
      <c r="G49" s="115"/>
      <c r="H49" s="452"/>
      <c r="I49" s="123"/>
      <c r="J49" s="497"/>
      <c r="K49" s="9"/>
      <c r="L49" s="56"/>
      <c r="M49" s="1"/>
      <c r="N49" s="1"/>
      <c r="O49" s="1"/>
      <c r="P49" s="1"/>
      <c r="Q49" s="1"/>
      <c r="R49" s="1"/>
      <c r="S49" s="1"/>
      <c r="T49" s="1"/>
      <c r="U49" s="1"/>
      <c r="V49" s="1"/>
      <c r="W49" s="1"/>
      <c r="X49" s="1"/>
      <c r="Y49" s="1"/>
      <c r="Z49" s="1"/>
      <c r="AA49" s="1"/>
    </row>
    <row r="50" spans="1:27" ht="10.5" customHeight="1">
      <c r="A50" s="1"/>
      <c r="B50" s="8"/>
      <c r="C50" s="8"/>
      <c r="D50" s="356"/>
      <c r="E50" s="9"/>
      <c r="F50" s="56"/>
      <c r="G50" s="115"/>
      <c r="H50" s="8"/>
      <c r="I50" s="8"/>
      <c r="J50" s="498"/>
      <c r="K50" s="9"/>
      <c r="L50" s="56"/>
      <c r="M50" s="1"/>
      <c r="N50" s="1"/>
      <c r="O50" s="1"/>
      <c r="P50" s="1"/>
      <c r="Q50" s="1"/>
      <c r="R50" s="1"/>
      <c r="S50" s="1"/>
      <c r="T50" s="1"/>
      <c r="U50" s="1"/>
      <c r="V50" s="1"/>
      <c r="W50" s="1"/>
      <c r="X50" s="1"/>
      <c r="Y50" s="1"/>
      <c r="Z50" s="1"/>
      <c r="AA50" s="1"/>
    </row>
    <row r="51" spans="1:27" ht="15.75" customHeight="1">
      <c r="A51" s="1"/>
      <c r="B51" s="490" t="s">
        <v>192</v>
      </c>
      <c r="C51" s="116"/>
      <c r="D51" s="493"/>
      <c r="E51" s="9"/>
      <c r="F51" s="496"/>
      <c r="G51" s="115"/>
      <c r="H51" s="490" t="s">
        <v>192</v>
      </c>
      <c r="I51" s="40"/>
      <c r="J51" s="493"/>
      <c r="K51" s="9"/>
      <c r="L51" s="496"/>
      <c r="M51" s="1"/>
      <c r="N51" s="1"/>
      <c r="O51" s="1"/>
      <c r="P51" s="1"/>
      <c r="Q51" s="1"/>
      <c r="R51" s="1"/>
      <c r="S51" s="1"/>
      <c r="T51" s="1"/>
      <c r="U51" s="1"/>
      <c r="V51" s="1"/>
      <c r="W51" s="1"/>
      <c r="X51" s="1"/>
      <c r="Y51" s="1"/>
      <c r="Z51" s="1"/>
      <c r="AA51" s="1"/>
    </row>
    <row r="52" spans="1:27" ht="15.75" customHeight="1">
      <c r="A52" s="1"/>
      <c r="B52" s="451"/>
      <c r="C52" s="116"/>
      <c r="D52" s="494"/>
      <c r="E52" s="9"/>
      <c r="F52" s="451"/>
      <c r="G52" s="115"/>
      <c r="H52" s="451"/>
      <c r="I52" s="8"/>
      <c r="J52" s="494"/>
      <c r="K52" s="9"/>
      <c r="L52" s="451"/>
      <c r="M52" s="1"/>
      <c r="N52" s="1"/>
      <c r="O52" s="1"/>
      <c r="P52" s="1"/>
      <c r="Q52" s="1"/>
      <c r="R52" s="1"/>
      <c r="S52" s="1"/>
      <c r="T52" s="1"/>
      <c r="U52" s="1"/>
      <c r="V52" s="1"/>
      <c r="W52" s="1"/>
      <c r="X52" s="1"/>
      <c r="Y52" s="1"/>
      <c r="Z52" s="1"/>
      <c r="AA52" s="1"/>
    </row>
    <row r="53" spans="1:27" ht="45.75" customHeight="1">
      <c r="A53" s="1"/>
      <c r="B53" s="452"/>
      <c r="C53" s="8"/>
      <c r="D53" s="492"/>
      <c r="E53" s="9"/>
      <c r="F53" s="452"/>
      <c r="G53" s="115"/>
      <c r="H53" s="452"/>
      <c r="I53" s="8"/>
      <c r="J53" s="492"/>
      <c r="K53" s="9"/>
      <c r="L53" s="452"/>
      <c r="M53" s="1"/>
      <c r="N53" s="1"/>
      <c r="O53" s="1"/>
      <c r="P53" s="1"/>
      <c r="Q53" s="1"/>
      <c r="R53" s="1"/>
      <c r="S53" s="1"/>
      <c r="T53" s="1"/>
      <c r="U53" s="1"/>
      <c r="V53" s="1"/>
      <c r="W53" s="1"/>
      <c r="X53" s="1"/>
      <c r="Y53" s="1"/>
      <c r="Z53" s="1"/>
      <c r="AA53" s="1"/>
    </row>
    <row r="54" spans="1:27" ht="15.75" customHeight="1">
      <c r="A54" s="1"/>
      <c r="B54" s="14"/>
      <c r="C54" s="14"/>
      <c r="D54" s="356"/>
      <c r="E54" s="9"/>
      <c r="F54" s="14"/>
      <c r="G54" s="115"/>
      <c r="H54" s="14"/>
      <c r="I54" s="14"/>
      <c r="J54" s="356"/>
      <c r="K54" s="9"/>
      <c r="L54" s="14"/>
      <c r="M54" s="1"/>
      <c r="N54" s="1"/>
      <c r="O54" s="1"/>
      <c r="P54" s="1"/>
      <c r="Q54" s="1"/>
      <c r="R54" s="1"/>
      <c r="S54" s="1"/>
      <c r="T54" s="1"/>
      <c r="U54" s="1"/>
      <c r="V54" s="1"/>
      <c r="W54" s="1"/>
      <c r="X54" s="1"/>
      <c r="Y54" s="1"/>
      <c r="Z54" s="1"/>
      <c r="AA54" s="1"/>
    </row>
    <row r="55" spans="1:27" ht="62.25" customHeight="1">
      <c r="A55" s="1"/>
      <c r="B55" s="40" t="s">
        <v>201</v>
      </c>
      <c r="C55" s="40"/>
      <c r="D55" s="360"/>
      <c r="E55" s="9"/>
      <c r="F55" s="64" t="str">
        <f>"Zapsáno znaků:      "&amp;LEN(D55)&amp;" z max. 150"</f>
        <v>Zapsáno znaků:      0 z max. 150</v>
      </c>
      <c r="G55" s="115"/>
      <c r="H55" s="40" t="s">
        <v>202</v>
      </c>
      <c r="I55" s="40"/>
      <c r="J55" s="360"/>
      <c r="K55" s="9"/>
      <c r="L55" s="64"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384"/>
      <c r="E56" s="9"/>
      <c r="F56" s="8"/>
      <c r="G56" s="495"/>
      <c r="H56" s="8"/>
      <c r="I56" s="8"/>
      <c r="J56" s="351"/>
      <c r="K56" s="9"/>
      <c r="L56" s="8"/>
      <c r="M56" s="1"/>
      <c r="N56" s="1"/>
      <c r="O56" s="1"/>
      <c r="P56" s="1"/>
      <c r="Q56" s="1"/>
      <c r="R56" s="1"/>
      <c r="S56" s="1"/>
      <c r="T56" s="1"/>
      <c r="U56" s="1"/>
      <c r="V56" s="1"/>
      <c r="W56" s="1"/>
      <c r="X56" s="1"/>
      <c r="Y56" s="1"/>
      <c r="Z56" s="1"/>
      <c r="AA56" s="1"/>
    </row>
    <row r="57" spans="1:27" ht="67.5" customHeight="1">
      <c r="A57" s="1"/>
      <c r="B57" s="40" t="s">
        <v>195</v>
      </c>
      <c r="C57" s="40"/>
      <c r="D57" s="360"/>
      <c r="E57" s="9"/>
      <c r="F57" s="64" t="str">
        <f>"Zapsáno znaků:      "&amp;LEN(D57)&amp;" z max. 150"</f>
        <v>Zapsáno znaků:      0 z max. 150</v>
      </c>
      <c r="G57" s="452"/>
      <c r="H57" s="40" t="s">
        <v>195</v>
      </c>
      <c r="I57" s="40"/>
      <c r="J57" s="360"/>
      <c r="K57" s="9"/>
      <c r="L57" s="64"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3"/>
      <c r="E58" s="63"/>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196</v>
      </c>
      <c r="C59" s="14"/>
      <c r="D59" s="358"/>
      <c r="E59" s="8"/>
      <c r="F59" s="8"/>
      <c r="G59" s="27"/>
      <c r="H59" s="14" t="s">
        <v>196</v>
      </c>
      <c r="I59" s="14"/>
      <c r="J59" s="358"/>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86" t="str">
        <f>Pokyny!E51</f>
        <v xml:space="preserve"> Verze 1: listopad 2022.</v>
      </c>
      <c r="K62" s="420"/>
      <c r="L62" s="421"/>
      <c r="M62" s="32"/>
      <c r="N62" s="32"/>
      <c r="O62" s="32"/>
    </row>
    <row r="63" spans="1:27" ht="15.75" customHeight="1">
      <c r="A63" s="1"/>
      <c r="B63" s="1"/>
      <c r="C63" s="1"/>
      <c r="D63" s="1"/>
      <c r="E63" s="1"/>
      <c r="F63" s="1"/>
      <c r="G63" s="27"/>
      <c r="H63" s="1"/>
      <c r="I63" s="1"/>
      <c r="J63" s="1"/>
      <c r="K63" s="1"/>
      <c r="L63" s="1"/>
    </row>
    <row r="64" spans="1:27" ht="15.75" customHeight="1">
      <c r="A64" s="1"/>
      <c r="B64" s="72"/>
      <c r="C64" s="72"/>
      <c r="D64" s="72"/>
      <c r="E64" s="72"/>
      <c r="F64" s="72"/>
      <c r="G64" s="118"/>
      <c r="H64" s="72"/>
      <c r="I64" s="72"/>
      <c r="J64" s="72"/>
      <c r="K64" s="72"/>
      <c r="L64" s="72"/>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80" t="s">
        <v>16</v>
      </c>
      <c r="K68" s="455"/>
      <c r="L68" s="455"/>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B1dog35lpeRMEUfwwL4ldxF30IctOgbmmi7n/GY+/5TRDoTXIj1a2sVqaA9FH6RZs5915iWWWUTXMw0yH8fMyA==" saltValue="cgBHkB5GXaLvTt6iMiwqMA==" spinCount="100000" sheet="1" objects="1" scenarios="1"/>
  <mergeCells count="30">
    <mergeCell ref="L51:L53"/>
    <mergeCell ref="J62:L62"/>
    <mergeCell ref="J68:L68"/>
    <mergeCell ref="D23:D24"/>
    <mergeCell ref="D27:D29"/>
    <mergeCell ref="G56:G57"/>
    <mergeCell ref="J27:J29"/>
    <mergeCell ref="L27:L29"/>
    <mergeCell ref="J23:J24"/>
    <mergeCell ref="J25:J26"/>
    <mergeCell ref="J47:J48"/>
    <mergeCell ref="J49:J50"/>
    <mergeCell ref="J51:J53"/>
    <mergeCell ref="B47:B49"/>
    <mergeCell ref="D47:D48"/>
    <mergeCell ref="B51:B53"/>
    <mergeCell ref="D51:D53"/>
    <mergeCell ref="H23:H25"/>
    <mergeCell ref="H27:H29"/>
    <mergeCell ref="G32:G33"/>
    <mergeCell ref="H47:H49"/>
    <mergeCell ref="F51:F53"/>
    <mergeCell ref="H51:H53"/>
    <mergeCell ref="B27:B29"/>
    <mergeCell ref="F27:F29"/>
    <mergeCell ref="B3:J3"/>
    <mergeCell ref="B6:L6"/>
    <mergeCell ref="B8:H8"/>
    <mergeCell ref="B9:J9"/>
    <mergeCell ref="B23:B25"/>
  </mergeCells>
  <conditionalFormatting sqref="B35:F37">
    <cfRule type="expression" dxfId="89" priority="1">
      <formula>$D$20&lt;&gt;"O - ostatní výsledky"</formula>
    </cfRule>
  </conditionalFormatting>
  <conditionalFormatting sqref="H35:I35 H36:L37 K35:L35">
    <cfRule type="expression" dxfId="88" priority="2">
      <formula>$J$20&lt;&gt;"O - ostatní výsledky"</formula>
    </cfRule>
  </conditionalFormatting>
  <conditionalFormatting sqref="B59:F61">
    <cfRule type="expression" dxfId="87" priority="3">
      <formula>$D$44&lt;&gt;"O - ostatní výsledky"</formula>
    </cfRule>
  </conditionalFormatting>
  <conditionalFormatting sqref="H59:L61">
    <cfRule type="expression" dxfId="86" priority="4">
      <formula>$J$44&lt;&gt;"O - ostatní výsledky"</formula>
    </cfRule>
  </conditionalFormatting>
  <conditionalFormatting sqref="J18 J20 J23:J24 J27:J29 J31 J33">
    <cfRule type="expression" dxfId="85" priority="5">
      <formula>$D$11&lt;2</formula>
    </cfRule>
  </conditionalFormatting>
  <conditionalFormatting sqref="D42 D44 D47:D48 D55 D57">
    <cfRule type="expression" dxfId="84" priority="6">
      <formula>$D$11&lt;3</formula>
    </cfRule>
  </conditionalFormatting>
  <conditionalFormatting sqref="J42 J44 J47:J48 J51:J53 J55 J57">
    <cfRule type="expression" dxfId="83" priority="7">
      <formula>$D$11&lt;4</formula>
    </cfRule>
  </conditionalFormatting>
  <conditionalFormatting sqref="J35">
    <cfRule type="expression" dxfId="82" priority="8">
      <formula>$D$20&lt;&gt;"O - ostatní výsledky"</formula>
    </cfRule>
  </conditionalFormatting>
  <conditionalFormatting sqref="D27:D29">
    <cfRule type="expression" dxfId="81" priority="9">
      <formula>$D$11&lt;2</formula>
    </cfRule>
  </conditionalFormatting>
  <conditionalFormatting sqref="D51:D53">
    <cfRule type="expression" dxfId="80" priority="10">
      <formula>$D$11&lt;4</formula>
    </cfRule>
  </conditionalFormatting>
  <dataValidations xWindow="608" yWindow="549" count="8">
    <dataValidation type="decimal" allowBlank="1" showInputMessage="1" showErrorMessage="1" prompt="Procentuální podíl se musí pohybovat mezi 1 a 100 %." sqref="D23 D47" xr:uid="{00000000-0002-0000-0600-000000000000}">
      <formula1>0.01</formula1>
      <formula2>1</formula2>
    </dataValidation>
    <dataValidation type="custom" allowBlank="1" showInputMessage="1" prompt="Vložte popisek o maximální délce 150 znaků._x000a_Nezapomeňte uvést procentuální podíl." sqref="K27:K29 D31:E31 J31:K31 E33 K33 K51:K53 D55:E55 J55:K55 E57 K57" xr:uid="{00000000-0002-0000-0600-000001000000}">
      <formula1>LTE(LEN(D27),(150))</formula1>
    </dataValidation>
    <dataValidation type="custom" allowBlank="1" showInputMessage="1" showErrorMessage="1" prompt="Zadejte název výsledku o maximální délce 150 znaků." sqref="E18 K18 E42 K42" xr:uid="{00000000-0002-0000-0600-000002000000}">
      <formula1>LTE(LEN(E18),(150))</formula1>
    </dataValidation>
    <dataValidation type="list" allowBlank="1" showErrorMessage="1" sqref="D11" xr:uid="{00000000-0002-0000-0600-000004000000}">
      <formula1>"Vyberte možnost ze seznamu:,1.0,2.0,3.0,4.0"</formula1>
    </dataValidation>
    <dataValidation type="custom" allowBlank="1" showInputMessage="1" prompt="Zadejte název výsledku o maximální délce 150 znaků." sqref="D18 J18 D42 J42" xr:uid="{00000000-0002-0000-0600-000005000000}">
      <formula1>LTE(LEN(D18),(150))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Vložte popisek o maximální délce 150 znaků._x000a_" sqref="D33 J33" xr:uid="{00000000-0002-0000-0600-000009000000}">
      <formula1>LTE(LEN(D33),(150))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drawing r:id="rId5"/>
  <extLst>
    <ext xmlns:x14="http://schemas.microsoft.com/office/spreadsheetml/2009/9/main" uri="{CCE6A557-97BC-4b89-ADB6-D9C93CAAB3DF}">
      <x14:dataValidations xmlns:xm="http://schemas.microsoft.com/office/excel/2006/main" xWindow="608" yWindow="549" count="2">
        <x14:dataValidation type="list" allowBlank="1" xr:uid="{00000000-0002-0000-0600-000003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8000000}">
          <x14:formula1>
            <xm:f>číselníky!$AI$11:$AI$29</xm:f>
          </x14:formula1>
          <xm:sqref>J44 D44 J20 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topLeftCell="A7" workbookViewId="0">
      <selection activeCell="G38" sqref="G38"/>
    </sheetView>
  </sheetViews>
  <sheetFormatPr defaultColWidth="14.44140625" defaultRowHeight="15" customHeight="1"/>
  <cols>
    <col min="1" max="1" width="5.5546875" customWidth="1"/>
    <col min="2" max="2" width="29" customWidth="1"/>
    <col min="3" max="3" width="3" customWidth="1"/>
    <col min="4" max="4" width="40.6640625" customWidth="1"/>
    <col min="5" max="5" width="2.33203125" customWidth="1"/>
    <col min="6" max="6" width="7.6640625" customWidth="1"/>
    <col min="7" max="7" width="2.6640625" customWidth="1"/>
    <col min="8" max="8" width="29" customWidth="1"/>
    <col min="9" max="9" width="2.6640625" customWidth="1"/>
    <col min="10" max="10" width="40.6640625" customWidth="1"/>
    <col min="11" max="11" width="2.109375" customWidth="1"/>
    <col min="12" max="12" width="7.6640625" customWidth="1"/>
    <col min="13" max="13" width="2.6640625" customWidth="1"/>
    <col min="14" max="14" width="29" customWidth="1"/>
    <col min="15" max="15" width="2.6640625" customWidth="1"/>
    <col min="16" max="16" width="40.6640625" customWidth="1"/>
    <col min="17" max="17" width="2.109375" customWidth="1"/>
    <col min="18" max="18" width="7.664062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7" t="s">
        <v>164</v>
      </c>
      <c r="C3" s="420"/>
      <c r="D3" s="420"/>
      <c r="E3" s="420"/>
      <c r="F3" s="420"/>
      <c r="G3" s="420"/>
      <c r="H3" s="420"/>
      <c r="I3" s="420"/>
      <c r="J3" s="421"/>
      <c r="K3" s="103"/>
      <c r="L3" s="1"/>
      <c r="M3" s="1"/>
      <c r="N3" s="1"/>
      <c r="O3" s="1"/>
      <c r="P3" s="1"/>
      <c r="Q3" s="1"/>
      <c r="R3" s="1"/>
      <c r="S3" s="1"/>
      <c r="T3" s="1"/>
      <c r="U3" s="1"/>
      <c r="V3" s="1"/>
      <c r="W3" s="1"/>
      <c r="X3" s="1"/>
      <c r="Y3" s="1"/>
      <c r="Z3" s="1"/>
      <c r="AA3" s="1"/>
    </row>
    <row r="4" spans="1:27" ht="15.75" customHeight="1">
      <c r="A4" s="1"/>
      <c r="B4" s="104"/>
      <c r="C4" s="104"/>
      <c r="D4" s="34"/>
      <c r="E4" s="34"/>
      <c r="F4" s="105"/>
      <c r="G4" s="78"/>
      <c r="H4" s="73"/>
      <c r="I4" s="73"/>
      <c r="J4" s="83"/>
      <c r="K4" s="83"/>
      <c r="L4" s="73"/>
      <c r="M4" s="73"/>
      <c r="N4" s="1"/>
      <c r="O4" s="1"/>
      <c r="P4" s="1"/>
      <c r="Q4" s="1"/>
      <c r="R4" s="1"/>
      <c r="S4" s="1"/>
      <c r="T4" s="1"/>
      <c r="U4" s="1"/>
      <c r="V4" s="1"/>
      <c r="W4" s="1"/>
      <c r="X4" s="1"/>
      <c r="Y4" s="1"/>
      <c r="Z4" s="1"/>
      <c r="AA4" s="1"/>
    </row>
    <row r="5" spans="1:27" ht="15.75" customHeight="1">
      <c r="A5" s="1"/>
      <c r="B5" s="5"/>
      <c r="C5" s="5"/>
      <c r="D5" s="34"/>
      <c r="E5" s="34"/>
      <c r="F5" s="106"/>
      <c r="G5" s="76"/>
      <c r="H5" s="107"/>
      <c r="I5" s="107"/>
      <c r="J5" s="108"/>
      <c r="K5" s="108"/>
      <c r="L5" s="107"/>
      <c r="M5" s="107"/>
      <c r="N5" s="1"/>
      <c r="O5" s="1"/>
      <c r="P5" s="1"/>
      <c r="Q5" s="1"/>
      <c r="R5" s="1"/>
      <c r="S5" s="1"/>
      <c r="T5" s="1"/>
      <c r="U5" s="1"/>
      <c r="V5" s="1"/>
      <c r="W5" s="1"/>
      <c r="X5" s="1"/>
      <c r="Y5" s="1"/>
      <c r="Z5" s="1"/>
      <c r="AA5" s="1"/>
    </row>
    <row r="6" spans="1:27" ht="24" customHeight="1">
      <c r="A6" s="1"/>
      <c r="B6" s="499" t="s">
        <v>165</v>
      </c>
      <c r="C6" s="420"/>
      <c r="D6" s="420"/>
      <c r="E6" s="420"/>
      <c r="F6" s="420"/>
      <c r="G6" s="420"/>
      <c r="H6" s="420"/>
      <c r="I6" s="420"/>
      <c r="J6" s="420"/>
      <c r="K6" s="420"/>
      <c r="L6" s="420"/>
      <c r="M6" s="420"/>
      <c r="N6" s="420"/>
      <c r="O6" s="420"/>
      <c r="P6" s="420"/>
      <c r="Q6" s="420"/>
      <c r="R6" s="421"/>
      <c r="S6" s="1"/>
      <c r="T6" s="1"/>
      <c r="U6" s="1"/>
      <c r="V6" s="1"/>
      <c r="W6" s="1"/>
      <c r="X6" s="1"/>
      <c r="Y6" s="1"/>
      <c r="Z6" s="1"/>
      <c r="AA6" s="1"/>
    </row>
    <row r="7" spans="1:27" ht="9" customHeight="1">
      <c r="A7" s="1"/>
      <c r="B7" s="109"/>
      <c r="C7" s="109"/>
      <c r="D7" s="109"/>
      <c r="E7" s="109"/>
      <c r="F7" s="109"/>
      <c r="G7" s="109"/>
      <c r="H7" s="109"/>
      <c r="I7" s="109"/>
      <c r="J7" s="109"/>
      <c r="K7" s="109"/>
      <c r="L7" s="109"/>
      <c r="M7" s="110"/>
      <c r="N7" s="1"/>
      <c r="O7" s="1"/>
      <c r="P7" s="1"/>
      <c r="Q7" s="1"/>
      <c r="R7" s="1"/>
      <c r="S7" s="1"/>
      <c r="T7" s="1"/>
      <c r="U7" s="1"/>
      <c r="V7" s="1"/>
      <c r="W7" s="1"/>
      <c r="X7" s="1"/>
      <c r="Y7" s="1"/>
      <c r="Z7" s="1"/>
      <c r="AA7" s="1"/>
    </row>
    <row r="8" spans="1:27" ht="28.5" customHeight="1">
      <c r="A8" s="1"/>
      <c r="B8" s="500" t="s">
        <v>166</v>
      </c>
      <c r="C8" s="455"/>
      <c r="D8" s="455"/>
      <c r="E8" s="455"/>
      <c r="F8" s="455"/>
      <c r="G8" s="455"/>
      <c r="H8" s="455"/>
      <c r="I8" s="455"/>
      <c r="J8" s="455"/>
      <c r="K8" s="455"/>
      <c r="L8" s="455"/>
      <c r="M8" s="455"/>
      <c r="N8" s="501"/>
      <c r="O8" s="83"/>
      <c r="P8" s="83"/>
      <c r="Q8" s="83"/>
      <c r="R8" s="83"/>
      <c r="S8" s="83"/>
      <c r="T8" s="83"/>
      <c r="U8" s="83"/>
      <c r="V8" s="83"/>
      <c r="W8" s="83"/>
      <c r="X8" s="83"/>
      <c r="Y8" s="83"/>
      <c r="Z8" s="83"/>
      <c r="AA8" s="83"/>
    </row>
    <row r="9" spans="1:27" ht="16.5" customHeight="1">
      <c r="A9" s="27"/>
      <c r="B9" s="111"/>
      <c r="C9" s="111"/>
      <c r="D9" s="111"/>
      <c r="E9" s="111"/>
      <c r="F9" s="111"/>
      <c r="G9" s="111"/>
      <c r="H9" s="111"/>
      <c r="I9" s="111"/>
      <c r="J9" s="111"/>
      <c r="K9" s="22"/>
      <c r="L9" s="22"/>
      <c r="M9" s="112"/>
      <c r="N9" s="27"/>
      <c r="O9" s="27"/>
      <c r="P9" s="27"/>
      <c r="Q9" s="27"/>
      <c r="R9" s="27"/>
      <c r="S9" s="27"/>
      <c r="T9" s="27"/>
      <c r="U9" s="27"/>
      <c r="V9" s="27"/>
      <c r="W9" s="27"/>
      <c r="X9" s="27"/>
      <c r="Y9" s="27"/>
      <c r="Z9" s="27"/>
      <c r="AA9" s="27"/>
    </row>
    <row r="10" spans="1:27" ht="15.75" customHeight="1">
      <c r="A10" s="27"/>
      <c r="B10" s="113" t="s">
        <v>167</v>
      </c>
      <c r="C10" s="111"/>
      <c r="D10" s="360" t="s">
        <v>30</v>
      </c>
      <c r="E10" s="111"/>
      <c r="F10" s="111"/>
      <c r="G10" s="111"/>
      <c r="H10" s="111"/>
      <c r="I10" s="111"/>
      <c r="J10" s="111"/>
      <c r="K10" s="22"/>
      <c r="L10" s="22"/>
      <c r="M10" s="112"/>
      <c r="N10" s="27"/>
      <c r="O10" s="27"/>
      <c r="P10" s="27"/>
      <c r="Q10" s="27"/>
      <c r="R10" s="27"/>
      <c r="S10" s="27"/>
      <c r="T10" s="27"/>
      <c r="U10" s="27"/>
      <c r="V10" s="27"/>
      <c r="W10" s="27"/>
      <c r="X10" s="27"/>
      <c r="Y10" s="27"/>
      <c r="Z10" s="27"/>
      <c r="AA10" s="27"/>
    </row>
    <row r="11" spans="1:27" ht="15" customHeight="1">
      <c r="A11" s="27"/>
      <c r="B11" s="111"/>
      <c r="C11" s="111"/>
      <c r="D11" s="407"/>
      <c r="E11" s="111"/>
      <c r="F11" s="111"/>
      <c r="G11" s="111"/>
      <c r="H11" s="111"/>
      <c r="I11" s="111"/>
      <c r="J11" s="111"/>
      <c r="K11" s="22"/>
      <c r="L11" s="22"/>
      <c r="M11" s="112"/>
      <c r="N11" s="27"/>
      <c r="O11" s="27"/>
      <c r="P11" s="27"/>
      <c r="Q11" s="27"/>
      <c r="R11" s="27"/>
      <c r="S11" s="27"/>
      <c r="T11" s="27"/>
      <c r="U11" s="27"/>
      <c r="V11" s="27"/>
      <c r="W11" s="27"/>
      <c r="X11" s="27"/>
      <c r="Y11" s="27"/>
      <c r="Z11" s="27"/>
      <c r="AA11" s="27"/>
    </row>
    <row r="12" spans="1:27" ht="13.5" customHeight="1">
      <c r="A12" s="27"/>
      <c r="B12" s="10"/>
      <c r="C12" s="10"/>
      <c r="D12" s="408"/>
      <c r="E12" s="10"/>
      <c r="F12" s="10"/>
      <c r="G12" s="10"/>
      <c r="H12" s="10"/>
      <c r="I12" s="10"/>
      <c r="J12" s="10"/>
      <c r="K12" s="10"/>
      <c r="L12" s="10"/>
      <c r="M12" s="112"/>
      <c r="N12" s="27"/>
      <c r="O12" s="27"/>
      <c r="P12" s="27"/>
      <c r="Q12" s="27"/>
      <c r="R12" s="27"/>
      <c r="S12" s="27"/>
      <c r="T12" s="27"/>
      <c r="U12" s="27"/>
      <c r="V12" s="27"/>
      <c r="W12" s="27"/>
      <c r="X12" s="27"/>
      <c r="Y12" s="27"/>
      <c r="Z12" s="27"/>
      <c r="AA12" s="27"/>
    </row>
    <row r="13" spans="1:27" ht="15" customHeight="1">
      <c r="A13" s="27"/>
      <c r="B13" s="114" t="s">
        <v>168</v>
      </c>
      <c r="C13" s="46"/>
      <c r="D13" s="386"/>
      <c r="E13" s="20"/>
      <c r="F13" s="10"/>
      <c r="G13" s="10"/>
      <c r="H13" s="114" t="s">
        <v>169</v>
      </c>
      <c r="I13" s="46"/>
      <c r="J13" s="20"/>
      <c r="K13" s="20"/>
      <c r="L13" s="10"/>
      <c r="M13" s="112"/>
      <c r="N13" s="114" t="s">
        <v>170</v>
      </c>
      <c r="O13" s="46"/>
      <c r="P13" s="20"/>
      <c r="Q13" s="20"/>
      <c r="R13" s="10"/>
      <c r="S13" s="27"/>
      <c r="T13" s="27"/>
      <c r="U13" s="27"/>
      <c r="V13" s="27"/>
      <c r="W13" s="27"/>
      <c r="X13" s="27"/>
      <c r="Y13" s="27"/>
      <c r="Z13" s="27"/>
      <c r="AA13" s="27"/>
    </row>
    <row r="14" spans="1:27" ht="13.5" customHeight="1">
      <c r="A14" s="27"/>
      <c r="B14" s="9"/>
      <c r="C14" s="9"/>
      <c r="D14" s="351"/>
      <c r="E14" s="9"/>
      <c r="F14" s="9"/>
      <c r="G14" s="10"/>
      <c r="H14" s="9"/>
      <c r="I14" s="9"/>
      <c r="J14" s="9"/>
      <c r="K14" s="9"/>
      <c r="L14" s="9"/>
      <c r="M14" s="112"/>
      <c r="N14" s="9"/>
      <c r="O14" s="9"/>
      <c r="P14" s="9"/>
      <c r="Q14" s="9"/>
      <c r="R14" s="9"/>
      <c r="S14" s="27"/>
      <c r="T14" s="27"/>
      <c r="U14" s="27"/>
      <c r="V14" s="27"/>
      <c r="W14" s="27"/>
      <c r="X14" s="27"/>
      <c r="Y14" s="27"/>
      <c r="Z14" s="27"/>
      <c r="AA14" s="27"/>
    </row>
    <row r="15" spans="1:27" ht="15.75" customHeight="1">
      <c r="A15" s="27"/>
      <c r="B15" s="40" t="s">
        <v>77</v>
      </c>
      <c r="C15" s="40"/>
      <c r="D15" s="360"/>
      <c r="E15" s="351"/>
      <c r="F15" s="358"/>
      <c r="G15" s="375"/>
      <c r="H15" s="376" t="s">
        <v>77</v>
      </c>
      <c r="I15" s="376"/>
      <c r="J15" s="360"/>
      <c r="K15" s="351"/>
      <c r="L15" s="358"/>
      <c r="M15" s="377"/>
      <c r="N15" s="376" t="s">
        <v>77</v>
      </c>
      <c r="O15" s="376"/>
      <c r="P15" s="360"/>
      <c r="Q15" s="9"/>
      <c r="R15" s="14"/>
      <c r="S15" s="27"/>
      <c r="T15" s="27"/>
      <c r="U15" s="27"/>
      <c r="V15" s="27"/>
      <c r="W15" s="27"/>
      <c r="X15" s="27"/>
      <c r="Y15" s="27"/>
      <c r="Z15" s="27"/>
      <c r="AA15" s="27"/>
    </row>
    <row r="16" spans="1:27" ht="15.75" customHeight="1">
      <c r="A16" s="27"/>
      <c r="B16" s="8"/>
      <c r="C16" s="8"/>
      <c r="D16" s="356"/>
      <c r="E16" s="351"/>
      <c r="F16" s="378"/>
      <c r="G16" s="375"/>
      <c r="H16" s="356"/>
      <c r="I16" s="356"/>
      <c r="J16" s="379"/>
      <c r="K16" s="351"/>
      <c r="L16" s="378"/>
      <c r="M16" s="377"/>
      <c r="N16" s="356"/>
      <c r="O16" s="356"/>
      <c r="P16" s="356"/>
      <c r="Q16" s="9"/>
      <c r="R16" s="56"/>
      <c r="S16" s="27"/>
      <c r="T16" s="27"/>
      <c r="U16" s="27"/>
      <c r="V16" s="27"/>
      <c r="W16" s="27"/>
      <c r="X16" s="27"/>
      <c r="Y16" s="27"/>
      <c r="Z16" s="27"/>
      <c r="AA16" s="27"/>
    </row>
    <row r="17" spans="1:27" ht="15.75" customHeight="1">
      <c r="A17" s="27"/>
      <c r="B17" s="40" t="s">
        <v>171</v>
      </c>
      <c r="C17" s="116"/>
      <c r="D17" s="360" t="s">
        <v>30</v>
      </c>
      <c r="E17" s="351"/>
      <c r="F17" s="380"/>
      <c r="G17" s="375"/>
      <c r="H17" s="376" t="s">
        <v>171</v>
      </c>
      <c r="I17" s="376"/>
      <c r="J17" s="360" t="s">
        <v>30</v>
      </c>
      <c r="K17" s="351"/>
      <c r="L17" s="380"/>
      <c r="M17" s="377"/>
      <c r="N17" s="376" t="s">
        <v>171</v>
      </c>
      <c r="O17" s="381"/>
      <c r="P17" s="360" t="s">
        <v>30</v>
      </c>
      <c r="Q17" s="9"/>
      <c r="R17" s="64"/>
      <c r="S17" s="27"/>
      <c r="T17" s="27"/>
      <c r="U17" s="27"/>
      <c r="V17" s="27"/>
      <c r="W17" s="27"/>
      <c r="X17" s="27"/>
      <c r="Y17" s="27"/>
      <c r="Z17" s="27"/>
      <c r="AA17" s="27"/>
    </row>
    <row r="18" spans="1:27" ht="15.75" customHeight="1">
      <c r="A18" s="27"/>
      <c r="B18" s="14"/>
      <c r="C18" s="14"/>
      <c r="D18" s="356"/>
      <c r="E18" s="351"/>
      <c r="F18" s="358"/>
      <c r="G18" s="375"/>
      <c r="H18" s="358"/>
      <c r="I18" s="358"/>
      <c r="J18" s="356"/>
      <c r="K18" s="351"/>
      <c r="L18" s="358"/>
      <c r="M18" s="377"/>
      <c r="N18" s="358"/>
      <c r="O18" s="358"/>
      <c r="P18" s="356"/>
      <c r="Q18" s="9"/>
      <c r="R18" s="14"/>
      <c r="S18" s="27"/>
      <c r="T18" s="27"/>
      <c r="U18" s="27"/>
      <c r="V18" s="27"/>
      <c r="W18" s="27"/>
      <c r="X18" s="27"/>
      <c r="Y18" s="27"/>
      <c r="Z18" s="27"/>
      <c r="AA18" s="27"/>
    </row>
    <row r="19" spans="1:27" ht="15.75" customHeight="1">
      <c r="A19" s="27"/>
      <c r="B19" s="40" t="s">
        <v>82</v>
      </c>
      <c r="C19" s="40"/>
      <c r="D19" s="360"/>
      <c r="E19" s="351"/>
      <c r="F19" s="380"/>
      <c r="G19" s="375"/>
      <c r="H19" s="376" t="s">
        <v>82</v>
      </c>
      <c r="I19" s="376"/>
      <c r="J19" s="360"/>
      <c r="K19" s="351"/>
      <c r="L19" s="380"/>
      <c r="M19" s="377"/>
      <c r="N19" s="376" t="s">
        <v>82</v>
      </c>
      <c r="O19" s="376"/>
      <c r="P19" s="360"/>
      <c r="Q19" s="9"/>
      <c r="R19" s="64"/>
      <c r="S19" s="27"/>
      <c r="T19" s="27"/>
      <c r="U19" s="27"/>
      <c r="V19" s="27"/>
      <c r="W19" s="27"/>
      <c r="X19" s="27"/>
      <c r="Y19" s="27"/>
      <c r="Z19" s="27"/>
      <c r="AA19" s="27"/>
    </row>
    <row r="20" spans="1:27" ht="15.75" customHeight="1">
      <c r="A20" s="27"/>
      <c r="B20" s="40"/>
      <c r="C20" s="40"/>
      <c r="D20" s="351"/>
      <c r="E20" s="351"/>
      <c r="F20" s="380"/>
      <c r="G20" s="375"/>
      <c r="H20" s="376"/>
      <c r="I20" s="376"/>
      <c r="J20" s="351"/>
      <c r="K20" s="351"/>
      <c r="L20" s="380"/>
      <c r="M20" s="377"/>
      <c r="N20" s="376"/>
      <c r="O20" s="376"/>
      <c r="P20" s="351"/>
      <c r="Q20" s="9"/>
      <c r="R20" s="64"/>
      <c r="S20" s="27"/>
      <c r="T20" s="27"/>
      <c r="U20" s="27"/>
      <c r="V20" s="27"/>
      <c r="W20" s="27"/>
      <c r="X20" s="27"/>
      <c r="Y20" s="27"/>
      <c r="Z20" s="27"/>
      <c r="AA20" s="27"/>
    </row>
    <row r="21" spans="1:27" ht="15.75" customHeight="1">
      <c r="A21" s="27"/>
      <c r="B21" s="40" t="s">
        <v>172</v>
      </c>
      <c r="C21" s="40"/>
      <c r="D21" s="382"/>
      <c r="E21" s="351"/>
      <c r="F21" s="380"/>
      <c r="G21" s="375"/>
      <c r="H21" s="376" t="s">
        <v>172</v>
      </c>
      <c r="I21" s="376"/>
      <c r="J21" s="382"/>
      <c r="K21" s="351"/>
      <c r="L21" s="380"/>
      <c r="M21" s="377"/>
      <c r="N21" s="376" t="s">
        <v>173</v>
      </c>
      <c r="O21" s="376"/>
      <c r="P21" s="382"/>
      <c r="Q21" s="9"/>
      <c r="R21" s="64"/>
      <c r="S21" s="27"/>
      <c r="T21" s="27"/>
      <c r="U21" s="27"/>
      <c r="V21" s="27"/>
      <c r="W21" s="27"/>
      <c r="X21" s="27"/>
      <c r="Y21" s="27"/>
      <c r="Z21" s="27"/>
      <c r="AA21" s="27"/>
    </row>
    <row r="22" spans="1:27" ht="15.75" customHeight="1">
      <c r="A22" s="27"/>
      <c r="B22" s="40"/>
      <c r="C22" s="40"/>
      <c r="D22" s="351"/>
      <c r="E22" s="351"/>
      <c r="F22" s="380"/>
      <c r="G22" s="375"/>
      <c r="H22" s="376"/>
      <c r="I22" s="376"/>
      <c r="J22" s="351"/>
      <c r="K22" s="351"/>
      <c r="L22" s="380"/>
      <c r="M22" s="377"/>
      <c r="N22" s="376"/>
      <c r="O22" s="376"/>
      <c r="P22" s="351"/>
      <c r="Q22" s="9"/>
      <c r="R22" s="64"/>
      <c r="S22" s="27"/>
      <c r="T22" s="27"/>
      <c r="U22" s="27"/>
      <c r="V22" s="27"/>
      <c r="W22" s="27"/>
      <c r="X22" s="27"/>
      <c r="Y22" s="27"/>
      <c r="Z22" s="27"/>
      <c r="AA22" s="27"/>
    </row>
    <row r="23" spans="1:27" ht="15.75" customHeight="1">
      <c r="A23" s="27"/>
      <c r="B23" s="40" t="s">
        <v>174</v>
      </c>
      <c r="C23" s="40"/>
      <c r="D23" s="382"/>
      <c r="E23" s="351"/>
      <c r="F23" s="380"/>
      <c r="G23" s="375"/>
      <c r="H23" s="376" t="s">
        <v>174</v>
      </c>
      <c r="I23" s="376"/>
      <c r="J23" s="382"/>
      <c r="K23" s="351"/>
      <c r="L23" s="380"/>
      <c r="M23" s="377"/>
      <c r="N23" s="376" t="s">
        <v>174</v>
      </c>
      <c r="O23" s="376"/>
      <c r="P23" s="382"/>
      <c r="Q23" s="9"/>
      <c r="R23" s="64"/>
      <c r="S23" s="27"/>
      <c r="T23" s="27"/>
      <c r="U23" s="27"/>
      <c r="V23" s="27"/>
      <c r="W23" s="27"/>
      <c r="X23" s="27"/>
      <c r="Y23" s="27"/>
      <c r="Z23" s="27"/>
      <c r="AA23" s="27"/>
    </row>
    <row r="24" spans="1:27" ht="13.5" customHeight="1">
      <c r="A24" s="27"/>
      <c r="B24" s="8"/>
      <c r="C24" s="8"/>
      <c r="D24" s="356"/>
      <c r="E24" s="8"/>
      <c r="F24" s="8"/>
      <c r="G24" s="27"/>
      <c r="H24" s="8"/>
      <c r="I24" s="8"/>
      <c r="J24" s="356"/>
      <c r="K24" s="8"/>
      <c r="L24" s="8"/>
      <c r="M24" s="112"/>
      <c r="N24" s="8"/>
      <c r="O24" s="8"/>
      <c r="P24" s="356"/>
      <c r="Q24" s="8"/>
      <c r="R24" s="8"/>
      <c r="S24" s="27"/>
      <c r="T24" s="27"/>
      <c r="U24" s="27"/>
      <c r="V24" s="27"/>
      <c r="W24" s="27"/>
      <c r="X24" s="27"/>
      <c r="Y24" s="27"/>
      <c r="Z24" s="27"/>
      <c r="AA24" s="27"/>
    </row>
    <row r="25" spans="1:27" ht="24.75" customHeight="1">
      <c r="A25" s="27"/>
      <c r="B25" s="10"/>
      <c r="C25" s="10"/>
      <c r="D25" s="408"/>
      <c r="E25" s="10"/>
      <c r="F25" s="10"/>
      <c r="G25" s="10"/>
      <c r="H25" s="10"/>
      <c r="I25" s="10"/>
      <c r="J25" s="408"/>
      <c r="K25" s="10"/>
      <c r="L25" s="10"/>
      <c r="M25" s="112"/>
      <c r="N25" s="27"/>
      <c r="O25" s="27"/>
      <c r="P25" s="383"/>
      <c r="Q25" s="27"/>
      <c r="R25" s="27"/>
      <c r="S25" s="27"/>
      <c r="T25" s="27"/>
      <c r="U25" s="27"/>
      <c r="V25" s="27"/>
      <c r="W25" s="27"/>
      <c r="X25" s="27"/>
      <c r="Y25" s="27"/>
      <c r="Z25" s="27"/>
      <c r="AA25" s="27"/>
    </row>
    <row r="26" spans="1:27" ht="15" customHeight="1">
      <c r="A26" s="27"/>
      <c r="B26" s="114" t="s">
        <v>175</v>
      </c>
      <c r="C26" s="46"/>
      <c r="D26" s="386"/>
      <c r="E26" s="20"/>
      <c r="F26" s="10"/>
      <c r="G26" s="10"/>
      <c r="H26" s="114" t="s">
        <v>176</v>
      </c>
      <c r="I26" s="46"/>
      <c r="J26" s="386"/>
      <c r="K26" s="20"/>
      <c r="L26" s="10"/>
      <c r="M26" s="112"/>
      <c r="N26" s="114" t="s">
        <v>177</v>
      </c>
      <c r="O26" s="46"/>
      <c r="P26" s="386"/>
      <c r="Q26" s="20"/>
      <c r="R26" s="10"/>
      <c r="S26" s="27"/>
      <c r="T26" s="27"/>
      <c r="U26" s="27"/>
      <c r="V26" s="27"/>
      <c r="W26" s="27"/>
      <c r="X26" s="27"/>
      <c r="Y26" s="27"/>
      <c r="Z26" s="27"/>
      <c r="AA26" s="27"/>
    </row>
    <row r="27" spans="1:27" ht="13.5" customHeight="1">
      <c r="A27" s="27"/>
      <c r="B27" s="9"/>
      <c r="C27" s="9"/>
      <c r="D27" s="351"/>
      <c r="E27" s="9"/>
      <c r="F27" s="9"/>
      <c r="G27" s="10"/>
      <c r="H27" s="9"/>
      <c r="I27" s="9"/>
      <c r="J27" s="351"/>
      <c r="K27" s="9"/>
      <c r="L27" s="9"/>
      <c r="M27" s="112"/>
      <c r="N27" s="14"/>
      <c r="O27" s="14"/>
      <c r="P27" s="351"/>
      <c r="Q27" s="9"/>
      <c r="R27" s="29"/>
      <c r="S27" s="27"/>
      <c r="T27" s="27"/>
      <c r="U27" s="27"/>
      <c r="V27" s="27"/>
      <c r="W27" s="27"/>
      <c r="X27" s="27"/>
      <c r="Y27" s="27"/>
      <c r="Z27" s="27"/>
      <c r="AA27" s="27"/>
    </row>
    <row r="28" spans="1:27" ht="15.75" customHeight="1">
      <c r="A28" s="27"/>
      <c r="B28" s="40" t="s">
        <v>77</v>
      </c>
      <c r="C28" s="40"/>
      <c r="D28" s="360"/>
      <c r="E28" s="351"/>
      <c r="F28" s="358"/>
      <c r="G28" s="375"/>
      <c r="H28" s="376" t="s">
        <v>77</v>
      </c>
      <c r="I28" s="376"/>
      <c r="J28" s="360"/>
      <c r="K28" s="351"/>
      <c r="L28" s="358"/>
      <c r="M28" s="377"/>
      <c r="N28" s="376" t="s">
        <v>77</v>
      </c>
      <c r="O28" s="376"/>
      <c r="P28" s="360"/>
      <c r="Q28" s="9"/>
      <c r="R28" s="14"/>
      <c r="S28" s="27"/>
      <c r="T28" s="27"/>
      <c r="U28" s="27"/>
      <c r="V28" s="27"/>
      <c r="W28" s="27"/>
      <c r="X28" s="27"/>
      <c r="Y28" s="27"/>
      <c r="Z28" s="27"/>
      <c r="AA28" s="27"/>
    </row>
    <row r="29" spans="1:27" ht="15.75" customHeight="1">
      <c r="A29" s="27"/>
      <c r="B29" s="8"/>
      <c r="C29" s="8"/>
      <c r="D29" s="356"/>
      <c r="E29" s="351"/>
      <c r="F29" s="378"/>
      <c r="G29" s="375"/>
      <c r="H29" s="356"/>
      <c r="I29" s="356"/>
      <c r="J29" s="379"/>
      <c r="K29" s="351"/>
      <c r="L29" s="378"/>
      <c r="M29" s="377"/>
      <c r="N29" s="356"/>
      <c r="O29" s="356"/>
      <c r="P29" s="356"/>
      <c r="Q29" s="9"/>
      <c r="R29" s="56"/>
      <c r="S29" s="27"/>
      <c r="T29" s="27"/>
      <c r="U29" s="27"/>
      <c r="V29" s="27"/>
      <c r="W29" s="27"/>
      <c r="X29" s="27"/>
      <c r="Y29" s="27"/>
      <c r="Z29" s="27"/>
      <c r="AA29" s="27"/>
    </row>
    <row r="30" spans="1:27" ht="15.75" customHeight="1">
      <c r="A30" s="27"/>
      <c r="B30" s="40" t="s">
        <v>171</v>
      </c>
      <c r="C30" s="116"/>
      <c r="D30" s="360" t="s">
        <v>30</v>
      </c>
      <c r="E30" s="351"/>
      <c r="F30" s="380"/>
      <c r="G30" s="375"/>
      <c r="H30" s="376" t="s">
        <v>171</v>
      </c>
      <c r="I30" s="376"/>
      <c r="J30" s="360" t="s">
        <v>30</v>
      </c>
      <c r="K30" s="351"/>
      <c r="L30" s="380"/>
      <c r="M30" s="377"/>
      <c r="N30" s="376" t="s">
        <v>171</v>
      </c>
      <c r="O30" s="381"/>
      <c r="P30" s="360" t="s">
        <v>30</v>
      </c>
      <c r="Q30" s="9"/>
      <c r="R30" s="64"/>
      <c r="S30" s="27"/>
      <c r="T30" s="27"/>
      <c r="U30" s="27"/>
      <c r="V30" s="27"/>
      <c r="W30" s="27"/>
      <c r="X30" s="27"/>
      <c r="Y30" s="27"/>
      <c r="Z30" s="27"/>
      <c r="AA30" s="27"/>
    </row>
    <row r="31" spans="1:27" ht="15.75" customHeight="1">
      <c r="A31" s="27"/>
      <c r="B31" s="14"/>
      <c r="C31" s="14"/>
      <c r="D31" s="356"/>
      <c r="E31" s="351"/>
      <c r="F31" s="358"/>
      <c r="G31" s="375"/>
      <c r="H31" s="358"/>
      <c r="I31" s="358"/>
      <c r="J31" s="356"/>
      <c r="K31" s="351"/>
      <c r="L31" s="358"/>
      <c r="M31" s="377"/>
      <c r="N31" s="358"/>
      <c r="O31" s="358"/>
      <c r="P31" s="356"/>
      <c r="Q31" s="9"/>
      <c r="R31" s="14"/>
      <c r="S31" s="27"/>
      <c r="T31" s="27"/>
      <c r="U31" s="27"/>
      <c r="V31" s="27"/>
      <c r="W31" s="27"/>
      <c r="X31" s="27"/>
      <c r="Y31" s="27"/>
      <c r="Z31" s="27"/>
      <c r="AA31" s="27"/>
    </row>
    <row r="32" spans="1:27" ht="15.75" customHeight="1">
      <c r="A32" s="27"/>
      <c r="B32" s="40" t="s">
        <v>82</v>
      </c>
      <c r="C32" s="40"/>
      <c r="D32" s="360"/>
      <c r="E32" s="351"/>
      <c r="F32" s="380"/>
      <c r="G32" s="375"/>
      <c r="H32" s="376" t="s">
        <v>82</v>
      </c>
      <c r="I32" s="376"/>
      <c r="J32" s="360"/>
      <c r="K32" s="351"/>
      <c r="L32" s="380"/>
      <c r="M32" s="377"/>
      <c r="N32" s="376" t="s">
        <v>82</v>
      </c>
      <c r="O32" s="376"/>
      <c r="P32" s="360"/>
      <c r="Q32" s="9"/>
      <c r="R32" s="64"/>
      <c r="S32" s="27"/>
      <c r="T32" s="27"/>
      <c r="U32" s="27"/>
      <c r="V32" s="27"/>
      <c r="W32" s="27"/>
      <c r="X32" s="27"/>
      <c r="Y32" s="27"/>
      <c r="Z32" s="27"/>
      <c r="AA32" s="27"/>
    </row>
    <row r="33" spans="1:27" ht="15.75" customHeight="1">
      <c r="A33" s="27"/>
      <c r="B33" s="40"/>
      <c r="C33" s="40"/>
      <c r="D33" s="351"/>
      <c r="E33" s="351"/>
      <c r="F33" s="380"/>
      <c r="G33" s="375"/>
      <c r="H33" s="376"/>
      <c r="I33" s="376"/>
      <c r="J33" s="351"/>
      <c r="K33" s="351"/>
      <c r="L33" s="380"/>
      <c r="M33" s="377"/>
      <c r="N33" s="376"/>
      <c r="O33" s="376"/>
      <c r="P33" s="351"/>
      <c r="Q33" s="9"/>
      <c r="R33" s="64"/>
      <c r="S33" s="27"/>
      <c r="T33" s="27"/>
      <c r="U33" s="27"/>
      <c r="V33" s="27"/>
      <c r="W33" s="27"/>
      <c r="X33" s="27"/>
      <c r="Y33" s="27"/>
      <c r="Z33" s="27"/>
      <c r="AA33" s="27"/>
    </row>
    <row r="34" spans="1:27" ht="15.75" customHeight="1">
      <c r="A34" s="27"/>
      <c r="B34" s="40" t="s">
        <v>173</v>
      </c>
      <c r="C34" s="40"/>
      <c r="D34" s="382"/>
      <c r="E34" s="351"/>
      <c r="F34" s="380"/>
      <c r="G34" s="375"/>
      <c r="H34" s="376" t="s">
        <v>173</v>
      </c>
      <c r="I34" s="376"/>
      <c r="J34" s="382"/>
      <c r="K34" s="351"/>
      <c r="L34" s="380"/>
      <c r="M34" s="377"/>
      <c r="N34" s="376" t="s">
        <v>173</v>
      </c>
      <c r="O34" s="376"/>
      <c r="P34" s="382"/>
      <c r="Q34" s="9"/>
      <c r="R34" s="64"/>
      <c r="S34" s="27"/>
      <c r="T34" s="27"/>
      <c r="U34" s="27"/>
      <c r="V34" s="27"/>
      <c r="W34" s="27"/>
      <c r="X34" s="27"/>
      <c r="Y34" s="27"/>
      <c r="Z34" s="27"/>
      <c r="AA34" s="27"/>
    </row>
    <row r="35" spans="1:27" ht="15.75" customHeight="1">
      <c r="A35" s="27"/>
      <c r="B35" s="40"/>
      <c r="C35" s="40"/>
      <c r="D35" s="351"/>
      <c r="E35" s="351"/>
      <c r="F35" s="380"/>
      <c r="G35" s="375"/>
      <c r="H35" s="376"/>
      <c r="I35" s="376"/>
      <c r="J35" s="351"/>
      <c r="K35" s="351"/>
      <c r="L35" s="380"/>
      <c r="M35" s="377"/>
      <c r="N35" s="376"/>
      <c r="O35" s="376"/>
      <c r="P35" s="351"/>
      <c r="Q35" s="9"/>
      <c r="R35" s="64"/>
      <c r="S35" s="27"/>
      <c r="T35" s="27"/>
      <c r="U35" s="27"/>
      <c r="V35" s="27"/>
      <c r="W35" s="27"/>
      <c r="X35" s="27"/>
      <c r="Y35" s="27"/>
      <c r="Z35" s="27"/>
      <c r="AA35" s="27"/>
    </row>
    <row r="36" spans="1:27" ht="15.75" customHeight="1">
      <c r="A36" s="27"/>
      <c r="B36" s="40" t="s">
        <v>174</v>
      </c>
      <c r="C36" s="40"/>
      <c r="D36" s="382"/>
      <c r="E36" s="351"/>
      <c r="F36" s="380"/>
      <c r="G36" s="383"/>
      <c r="H36" s="376" t="s">
        <v>174</v>
      </c>
      <c r="I36" s="376"/>
      <c r="J36" s="382"/>
      <c r="K36" s="351"/>
      <c r="L36" s="380"/>
      <c r="M36" s="377"/>
      <c r="N36" s="376" t="s">
        <v>174</v>
      </c>
      <c r="O36" s="376"/>
      <c r="P36" s="382"/>
      <c r="Q36" s="9"/>
      <c r="R36" s="64"/>
      <c r="S36" s="27"/>
      <c r="T36" s="27"/>
      <c r="U36" s="27"/>
      <c r="V36" s="27"/>
      <c r="W36" s="27"/>
      <c r="X36" s="27"/>
      <c r="Y36" s="27"/>
      <c r="Z36" s="27"/>
      <c r="AA36" s="27"/>
    </row>
    <row r="37" spans="1:27" ht="13.5" customHeight="1">
      <c r="A37" s="27"/>
      <c r="B37" s="8"/>
      <c r="C37" s="8"/>
      <c r="D37" s="356"/>
      <c r="E37" s="356"/>
      <c r="F37" s="356"/>
      <c r="G37" s="383"/>
      <c r="H37" s="356"/>
      <c r="I37" s="356"/>
      <c r="J37" s="356"/>
      <c r="K37" s="356"/>
      <c r="L37" s="356"/>
      <c r="M37" s="377"/>
      <c r="N37" s="356"/>
      <c r="O37" s="356"/>
      <c r="P37" s="356"/>
      <c r="Q37" s="8"/>
      <c r="R37" s="8"/>
      <c r="S37" s="27"/>
      <c r="T37" s="27"/>
      <c r="U37" s="27"/>
      <c r="V37" s="27"/>
      <c r="W37" s="27"/>
      <c r="X37" s="27"/>
      <c r="Y37" s="27"/>
      <c r="Z37" s="27"/>
      <c r="AA37" s="27"/>
    </row>
    <row r="38" spans="1:27" ht="24.75" customHeight="1">
      <c r="A38" s="27"/>
      <c r="B38" s="10"/>
      <c r="C38" s="10"/>
      <c r="D38" s="408"/>
      <c r="E38" s="10"/>
      <c r="F38" s="10"/>
      <c r="G38" s="10"/>
      <c r="H38" s="10"/>
      <c r="I38" s="10"/>
      <c r="J38" s="408"/>
      <c r="K38" s="10"/>
      <c r="L38" s="10"/>
      <c r="M38" s="112"/>
      <c r="N38" s="27"/>
      <c r="O38" s="27"/>
      <c r="P38" s="27"/>
      <c r="Q38" s="27"/>
      <c r="R38" s="27"/>
      <c r="S38" s="27"/>
      <c r="T38" s="27"/>
      <c r="U38" s="27"/>
      <c r="V38" s="27"/>
      <c r="W38" s="27"/>
      <c r="X38" s="27"/>
      <c r="Y38" s="27"/>
      <c r="Z38" s="27"/>
      <c r="AA38" s="27"/>
    </row>
    <row r="39" spans="1:27" ht="15" customHeight="1">
      <c r="A39" s="1"/>
      <c r="B39" s="114" t="s">
        <v>178</v>
      </c>
      <c r="C39" s="46"/>
      <c r="D39" s="386"/>
      <c r="E39" s="20"/>
      <c r="F39" s="10"/>
      <c r="G39" s="10"/>
      <c r="H39" s="114" t="s">
        <v>179</v>
      </c>
      <c r="I39" s="46"/>
      <c r="J39" s="386"/>
      <c r="K39" s="20"/>
      <c r="L39" s="10"/>
      <c r="M39" s="105"/>
      <c r="N39" s="1"/>
      <c r="O39" s="1"/>
      <c r="P39" s="1"/>
      <c r="Q39" s="1"/>
      <c r="R39" s="1"/>
      <c r="S39" s="1"/>
      <c r="T39" s="1"/>
      <c r="U39" s="1"/>
      <c r="V39" s="1"/>
      <c r="W39" s="1"/>
      <c r="X39" s="1"/>
      <c r="Y39" s="1"/>
      <c r="Z39" s="1"/>
      <c r="AA39" s="1"/>
    </row>
    <row r="40" spans="1:27" ht="11.25" customHeight="1">
      <c r="A40" s="1"/>
      <c r="B40" s="14"/>
      <c r="C40" s="14"/>
      <c r="D40" s="351"/>
      <c r="E40" s="9"/>
      <c r="F40" s="29"/>
      <c r="G40" s="10"/>
      <c r="H40" s="14"/>
      <c r="I40" s="14"/>
      <c r="J40" s="351"/>
      <c r="K40" s="9"/>
      <c r="L40" s="29"/>
      <c r="M40" s="105"/>
      <c r="N40" s="1"/>
      <c r="O40" s="1"/>
      <c r="P40" s="1"/>
      <c r="Q40" s="1"/>
      <c r="R40" s="1"/>
      <c r="S40" s="1"/>
      <c r="T40" s="1"/>
      <c r="U40" s="1"/>
      <c r="V40" s="1"/>
      <c r="W40" s="1"/>
      <c r="X40" s="1"/>
      <c r="Y40" s="1"/>
      <c r="Z40" s="1"/>
      <c r="AA40" s="1"/>
    </row>
    <row r="41" spans="1:27" ht="15.75" customHeight="1">
      <c r="A41" s="1"/>
      <c r="B41" s="40" t="s">
        <v>77</v>
      </c>
      <c r="C41" s="40"/>
      <c r="D41" s="360"/>
      <c r="E41" s="351"/>
      <c r="F41" s="358"/>
      <c r="G41" s="375"/>
      <c r="H41" s="376" t="s">
        <v>77</v>
      </c>
      <c r="I41" s="376"/>
      <c r="J41" s="360"/>
      <c r="K41" s="9"/>
      <c r="L41" s="14"/>
      <c r="M41" s="105"/>
      <c r="N41" s="1"/>
      <c r="O41" s="1"/>
      <c r="P41" s="1"/>
      <c r="Q41" s="1"/>
      <c r="R41" s="1"/>
      <c r="S41" s="1"/>
      <c r="T41" s="1"/>
      <c r="U41" s="1"/>
      <c r="V41" s="1"/>
      <c r="W41" s="1"/>
      <c r="X41" s="1"/>
      <c r="Y41" s="1"/>
      <c r="Z41" s="1"/>
      <c r="AA41" s="1"/>
    </row>
    <row r="42" spans="1:27" ht="15.75" customHeight="1">
      <c r="A42" s="1"/>
      <c r="B42" s="8"/>
      <c r="C42" s="8"/>
      <c r="D42" s="356"/>
      <c r="E42" s="351"/>
      <c r="F42" s="378"/>
      <c r="G42" s="375"/>
      <c r="H42" s="356"/>
      <c r="I42" s="356"/>
      <c r="J42" s="379"/>
      <c r="K42" s="9"/>
      <c r="L42" s="56"/>
      <c r="M42" s="105"/>
      <c r="N42" s="1"/>
      <c r="O42" s="1"/>
      <c r="P42" s="1"/>
      <c r="Q42" s="1"/>
      <c r="R42" s="1"/>
      <c r="S42" s="1"/>
      <c r="T42" s="1"/>
      <c r="U42" s="1"/>
      <c r="V42" s="1"/>
      <c r="W42" s="1"/>
      <c r="X42" s="1"/>
      <c r="Y42" s="1"/>
      <c r="Z42" s="1"/>
      <c r="AA42" s="1"/>
    </row>
    <row r="43" spans="1:27" ht="15.75" customHeight="1">
      <c r="A43" s="1"/>
      <c r="B43" s="40" t="s">
        <v>171</v>
      </c>
      <c r="C43" s="116"/>
      <c r="D43" s="360" t="s">
        <v>30</v>
      </c>
      <c r="E43" s="351"/>
      <c r="F43" s="380"/>
      <c r="G43" s="375"/>
      <c r="H43" s="376" t="s">
        <v>171</v>
      </c>
      <c r="I43" s="376"/>
      <c r="J43" s="360" t="s">
        <v>30</v>
      </c>
      <c r="K43" s="9"/>
      <c r="L43" s="64"/>
      <c r="M43" s="105"/>
      <c r="N43" s="1"/>
      <c r="O43" s="1"/>
      <c r="P43" s="1"/>
      <c r="Q43" s="1"/>
      <c r="R43" s="1"/>
      <c r="S43" s="1"/>
      <c r="T43" s="1"/>
      <c r="U43" s="1"/>
      <c r="V43" s="1"/>
      <c r="W43" s="1"/>
      <c r="X43" s="1"/>
      <c r="Y43" s="1"/>
      <c r="Z43" s="1"/>
      <c r="AA43" s="1"/>
    </row>
    <row r="44" spans="1:27" ht="15.75" customHeight="1">
      <c r="A44" s="1"/>
      <c r="B44" s="14"/>
      <c r="C44" s="14"/>
      <c r="D44" s="356"/>
      <c r="E44" s="351"/>
      <c r="F44" s="358"/>
      <c r="G44" s="375"/>
      <c r="H44" s="358"/>
      <c r="I44" s="358"/>
      <c r="J44" s="356"/>
      <c r="K44" s="9"/>
      <c r="L44" s="14"/>
      <c r="M44" s="105"/>
      <c r="N44" s="1"/>
      <c r="O44" s="1"/>
      <c r="P44" s="1"/>
      <c r="Q44" s="1"/>
      <c r="R44" s="1"/>
      <c r="S44" s="1"/>
      <c r="T44" s="1"/>
      <c r="U44" s="1"/>
      <c r="V44" s="1"/>
      <c r="W44" s="1"/>
      <c r="X44" s="1"/>
      <c r="Y44" s="1"/>
      <c r="Z44" s="1"/>
      <c r="AA44" s="1"/>
    </row>
    <row r="45" spans="1:27" ht="15.75" customHeight="1">
      <c r="A45" s="1"/>
      <c r="B45" s="40" t="s">
        <v>82</v>
      </c>
      <c r="C45" s="40"/>
      <c r="D45" s="360"/>
      <c r="E45" s="351"/>
      <c r="F45" s="380"/>
      <c r="G45" s="375"/>
      <c r="H45" s="376" t="s">
        <v>82</v>
      </c>
      <c r="I45" s="376"/>
      <c r="J45" s="360"/>
      <c r="K45" s="9"/>
      <c r="L45" s="64"/>
      <c r="M45" s="105"/>
      <c r="N45" s="1"/>
      <c r="O45" s="1"/>
      <c r="P45" s="1"/>
      <c r="Q45" s="1"/>
      <c r="R45" s="1"/>
      <c r="S45" s="1"/>
      <c r="T45" s="1"/>
      <c r="U45" s="1"/>
      <c r="V45" s="1"/>
      <c r="W45" s="1"/>
      <c r="X45" s="1"/>
      <c r="Y45" s="1"/>
      <c r="Z45" s="1"/>
      <c r="AA45" s="1"/>
    </row>
    <row r="46" spans="1:27" ht="15.75" customHeight="1">
      <c r="A46" s="1"/>
      <c r="B46" s="40"/>
      <c r="C46" s="40"/>
      <c r="D46" s="351"/>
      <c r="E46" s="351"/>
      <c r="F46" s="380"/>
      <c r="G46" s="375"/>
      <c r="H46" s="376"/>
      <c r="I46" s="376"/>
      <c r="J46" s="351"/>
      <c r="K46" s="9"/>
      <c r="L46" s="64"/>
      <c r="M46" s="22"/>
      <c r="N46" s="1"/>
      <c r="O46" s="1"/>
      <c r="P46" s="1"/>
      <c r="Q46" s="1"/>
      <c r="R46" s="1"/>
      <c r="S46" s="1"/>
      <c r="T46" s="1"/>
      <c r="U46" s="1"/>
      <c r="V46" s="1"/>
      <c r="W46" s="1"/>
      <c r="X46" s="1"/>
      <c r="Y46" s="1"/>
      <c r="Z46" s="1"/>
      <c r="AA46" s="1"/>
    </row>
    <row r="47" spans="1:27" ht="15.75" customHeight="1">
      <c r="A47" s="1"/>
      <c r="B47" s="40" t="s">
        <v>173</v>
      </c>
      <c r="C47" s="40"/>
      <c r="D47" s="382"/>
      <c r="E47" s="351"/>
      <c r="F47" s="380"/>
      <c r="G47" s="375"/>
      <c r="H47" s="376" t="s">
        <v>173</v>
      </c>
      <c r="I47" s="376"/>
      <c r="J47" s="382"/>
      <c r="K47" s="9"/>
      <c r="L47" s="64"/>
      <c r="M47" s="22"/>
      <c r="N47" s="1"/>
      <c r="O47" s="1"/>
      <c r="P47" s="1"/>
      <c r="Q47" s="1"/>
      <c r="R47" s="1"/>
      <c r="S47" s="1"/>
      <c r="T47" s="1"/>
      <c r="U47" s="1"/>
      <c r="V47" s="1"/>
      <c r="W47" s="1"/>
      <c r="X47" s="1"/>
      <c r="Y47" s="1"/>
      <c r="Z47" s="1"/>
      <c r="AA47" s="1"/>
    </row>
    <row r="48" spans="1:27" ht="15.75" customHeight="1">
      <c r="A48" s="1"/>
      <c r="B48" s="40"/>
      <c r="C48" s="40"/>
      <c r="D48" s="351"/>
      <c r="E48" s="351"/>
      <c r="F48" s="380"/>
      <c r="G48" s="375"/>
      <c r="H48" s="376"/>
      <c r="I48" s="376"/>
      <c r="J48" s="351"/>
      <c r="K48" s="9"/>
      <c r="L48" s="64"/>
      <c r="M48" s="22"/>
      <c r="N48" s="1"/>
      <c r="O48" s="1"/>
      <c r="P48" s="1"/>
      <c r="Q48" s="1"/>
      <c r="R48" s="1"/>
      <c r="S48" s="1"/>
      <c r="T48" s="1"/>
      <c r="U48" s="1"/>
      <c r="V48" s="1"/>
      <c r="W48" s="1"/>
      <c r="X48" s="1"/>
      <c r="Y48" s="1"/>
      <c r="Z48" s="1"/>
      <c r="AA48" s="1"/>
    </row>
    <row r="49" spans="1:27" ht="15.75" customHeight="1">
      <c r="A49" s="1"/>
      <c r="B49" s="40" t="s">
        <v>174</v>
      </c>
      <c r="C49" s="40"/>
      <c r="D49" s="382"/>
      <c r="E49" s="351"/>
      <c r="F49" s="380"/>
      <c r="G49" s="375"/>
      <c r="H49" s="376" t="s">
        <v>174</v>
      </c>
      <c r="I49" s="376"/>
      <c r="J49" s="382"/>
      <c r="K49" s="9"/>
      <c r="L49" s="64"/>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86"/>
      <c r="K52" s="420"/>
      <c r="L52" s="421"/>
      <c r="M52" s="32"/>
      <c r="N52" s="32"/>
      <c r="O52" s="32"/>
      <c r="P52" s="486" t="str">
        <f>Pokyny!E51</f>
        <v xml:space="preserve"> Verze 1: listopad 2022.</v>
      </c>
      <c r="Q52" s="420"/>
      <c r="R52" s="421"/>
      <c r="S52" s="1"/>
      <c r="T52" s="1"/>
      <c r="U52" s="1"/>
      <c r="V52" s="1"/>
      <c r="W52" s="1"/>
      <c r="X52" s="1"/>
      <c r="Y52" s="1"/>
      <c r="Z52" s="1"/>
      <c r="AA52" s="1"/>
    </row>
    <row r="53" spans="1:27" ht="15.75" customHeight="1">
      <c r="A53" s="1"/>
      <c r="B53" s="1"/>
      <c r="C53" s="1"/>
      <c r="D53" s="1"/>
      <c r="E53" s="1"/>
      <c r="F53" s="1"/>
      <c r="G53" s="27"/>
      <c r="H53" s="1"/>
      <c r="I53" s="1"/>
      <c r="J53" s="1"/>
      <c r="K53" s="1"/>
      <c r="L53" s="1"/>
      <c r="M53" s="117"/>
      <c r="N53" s="117"/>
      <c r="O53" s="117"/>
      <c r="P53" s="117"/>
      <c r="Q53" s="117"/>
      <c r="R53" s="117"/>
      <c r="S53" s="1"/>
      <c r="T53" s="1"/>
      <c r="U53" s="1"/>
      <c r="V53" s="1"/>
      <c r="W53" s="1"/>
      <c r="X53" s="1"/>
      <c r="Y53" s="1"/>
      <c r="Z53" s="1"/>
      <c r="AA53" s="1"/>
    </row>
    <row r="54" spans="1:27" ht="15.75" customHeight="1">
      <c r="A54" s="1"/>
      <c r="B54" s="72"/>
      <c r="C54" s="72"/>
      <c r="D54" s="72"/>
      <c r="E54" s="72"/>
      <c r="F54" s="72"/>
      <c r="G54" s="118"/>
      <c r="H54" s="72"/>
      <c r="I54" s="72"/>
      <c r="J54" s="72"/>
      <c r="K54" s="72"/>
      <c r="L54" s="72"/>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80"/>
      <c r="S57" s="455"/>
      <c r="T57" s="455"/>
      <c r="U57" s="1"/>
      <c r="V57" s="1"/>
      <c r="W57" s="1"/>
      <c r="X57" s="1"/>
      <c r="Y57" s="1"/>
      <c r="Z57" s="1"/>
      <c r="AA57" s="1"/>
    </row>
    <row r="58" spans="1:27" ht="15.75" customHeight="1">
      <c r="A58" s="1"/>
      <c r="B58" s="1"/>
      <c r="C58" s="1"/>
      <c r="D58" s="1"/>
      <c r="E58" s="1"/>
      <c r="F58" s="1"/>
      <c r="G58" s="27"/>
      <c r="H58" s="1"/>
      <c r="I58" s="1"/>
      <c r="J58" s="480"/>
      <c r="K58" s="455"/>
      <c r="L58" s="455"/>
      <c r="M58" s="1"/>
      <c r="N58" s="1"/>
      <c r="O58" s="1"/>
      <c r="P58" s="480" t="s">
        <v>16</v>
      </c>
      <c r="Q58" s="455"/>
      <c r="R58" s="455"/>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EMVvVIFN23ELU56ybcCcWQVFMfF7qrTQq9XH57kAOnyE78UN2JxWon6VuJmjFOQzj6CUXq+NKNoBG+sjevoVRQ==" saltValue="CYeW7728L25NRTYQbcySfw==" spinCount="100000" sheet="1" objects="1" scenarios="1"/>
  <mergeCells count="8">
    <mergeCell ref="R57:T57"/>
    <mergeCell ref="J58:L58"/>
    <mergeCell ref="P58:R58"/>
    <mergeCell ref="B3:J3"/>
    <mergeCell ref="B6:R6"/>
    <mergeCell ref="B8:N8"/>
    <mergeCell ref="J52:L52"/>
    <mergeCell ref="P52:R52"/>
  </mergeCells>
  <conditionalFormatting sqref="B51:F51">
    <cfRule type="expression" dxfId="79" priority="1">
      <formula>#REF!&lt;&gt;"O - ostatní výsledky"</formula>
    </cfRule>
  </conditionalFormatting>
  <conditionalFormatting sqref="H51:L51">
    <cfRule type="expression" dxfId="78" priority="2">
      <formula>#REF!&lt;&gt;"O - ostatní výsledky"</formula>
    </cfRule>
  </conditionalFormatting>
  <conditionalFormatting sqref="J45">
    <cfRule type="expression" dxfId="77" priority="3">
      <formula>$D$10&lt;2</formula>
    </cfRule>
  </conditionalFormatting>
  <conditionalFormatting sqref="B24:F24">
    <cfRule type="expression" dxfId="76" priority="4">
      <formula>#REF!&lt;&gt;"O - ostatní výsledky"</formula>
    </cfRule>
  </conditionalFormatting>
  <conditionalFormatting sqref="J32">
    <cfRule type="expression" dxfId="75" priority="5">
      <formula>$D$10&lt;2</formula>
    </cfRule>
  </conditionalFormatting>
  <conditionalFormatting sqref="H24:L24">
    <cfRule type="expression" dxfId="74" priority="6">
      <formula>#REF!&lt;&gt;"O - ostatní výsledky"</formula>
    </cfRule>
  </conditionalFormatting>
  <conditionalFormatting sqref="B37:F37">
    <cfRule type="expression" dxfId="73" priority="7">
      <formula>#REF!&lt;&gt;"O - ostatní výsledky"</formula>
    </cfRule>
  </conditionalFormatting>
  <conditionalFormatting sqref="N24:R24">
    <cfRule type="expression" dxfId="72" priority="8">
      <formula>#REF!&lt;&gt;"O - ostatní výsledky"</formula>
    </cfRule>
  </conditionalFormatting>
  <conditionalFormatting sqref="N37:R37">
    <cfRule type="expression" dxfId="71" priority="9">
      <formula>#REF!&lt;&gt;"O - ostatní výsledky"</formula>
    </cfRule>
  </conditionalFormatting>
  <conditionalFormatting sqref="H37:L37">
    <cfRule type="expression" dxfId="70" priority="10">
      <formula>#REF!&lt;&gt;"O - ostatní výsledky"</formula>
    </cfRule>
  </conditionalFormatting>
  <conditionalFormatting sqref="B50:F50">
    <cfRule type="expression" dxfId="69" priority="11">
      <formula>#REF!&lt;&gt;"O - ostatní výsledky"</formula>
    </cfRule>
  </conditionalFormatting>
  <conditionalFormatting sqref="H50:L50">
    <cfRule type="expression" dxfId="68" priority="12">
      <formula>#REF!&lt;&gt;"O - ostatní výsledky"</formula>
    </cfRule>
  </conditionalFormatting>
  <conditionalFormatting sqref="J15 J17 J19 J21 J23">
    <cfRule type="expression" dxfId="67" priority="13">
      <formula>$D$10&lt;2</formula>
    </cfRule>
  </conditionalFormatting>
  <conditionalFormatting sqref="P15 P17 P19 P21 P23">
    <cfRule type="expression" dxfId="66" priority="14">
      <formula>$D$10&lt;3</formula>
    </cfRule>
  </conditionalFormatting>
  <conditionalFormatting sqref="D28 D30 D32 D34 D36">
    <cfRule type="expression" dxfId="65" priority="15">
      <formula>$D$10&lt;4</formula>
    </cfRule>
  </conditionalFormatting>
  <conditionalFormatting sqref="J28 J30 J32 J34 J36">
    <cfRule type="expression" dxfId="64" priority="16">
      <formula>$D$10&lt;5</formula>
    </cfRule>
  </conditionalFormatting>
  <conditionalFormatting sqref="P28 P30 P32 P34 P36">
    <cfRule type="expression" dxfId="63" priority="17">
      <formula>$D$10&lt;6</formula>
    </cfRule>
  </conditionalFormatting>
  <conditionalFormatting sqref="D41 D43 D45 D47 D49">
    <cfRule type="expression" dxfId="62" priority="18">
      <formula>$D$10&lt;7</formula>
    </cfRule>
  </conditionalFormatting>
  <conditionalFormatting sqref="J41 J43 J45 J47 J49">
    <cfRule type="expression" dxfId="61"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1000000}">
      <formula1>LTE(LEN(E17),(150))</formula1>
    </dataValidation>
    <dataValidation type="list" allowBlank="1" showErrorMessage="1" sqref="D10" xr:uid="{00000000-0002-0000-0500-000002000000}">
      <formula1>"Vyberte možnost:,1.0,2.0,3.0,4.0,5.0,6.0,7.0,8.0"</formula1>
    </dataValidation>
    <dataValidation type="custom" allowBlank="1" showInputMessage="1" showErrorMessage="1" prompt="Vložte popisek o maximální délce 150 znaků." sqref="E17 Q17 E30 Q30 E43" xr:uid="{00000000-0002-0000-0500-000003000000}">
      <formula1>GTE(LEN(E17),(150))</formula1>
    </dataValidation>
  </dataValidations>
  <pageMargins left="0.7" right="0.7" top="0.78740157499999996" bottom="0.78740157499999996" header="0" footer="0"/>
  <pageSetup paperSize="9"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15" workbookViewId="0">
      <selection activeCell="E14" sqref="E14:F15"/>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35" t="s">
        <v>203</v>
      </c>
      <c r="C3" s="536"/>
      <c r="D3" s="536"/>
      <c r="E3" s="536"/>
      <c r="F3" s="536"/>
      <c r="G3" s="537"/>
      <c r="H3" s="103"/>
      <c r="I3" s="124"/>
      <c r="J3" s="124"/>
      <c r="K3" s="124"/>
      <c r="L3" s="1"/>
      <c r="M3" s="1"/>
      <c r="N3" s="1"/>
      <c r="O3" s="1"/>
      <c r="P3" s="1"/>
      <c r="Q3" s="1"/>
      <c r="R3" s="1"/>
      <c r="S3" s="1"/>
      <c r="T3" s="1"/>
      <c r="U3" s="1"/>
      <c r="V3" s="1"/>
      <c r="W3" s="1"/>
      <c r="X3" s="1"/>
      <c r="Y3" s="1"/>
      <c r="Z3" s="1"/>
    </row>
    <row r="4" spans="1:26" ht="15.75" customHeight="1">
      <c r="A4" s="1"/>
      <c r="B4" s="125"/>
      <c r="C4" s="125"/>
      <c r="D4" s="73"/>
      <c r="E4" s="73"/>
      <c r="F4" s="73"/>
      <c r="G4" s="73"/>
      <c r="H4" s="73"/>
      <c r="I4" s="73"/>
      <c r="J4" s="73"/>
      <c r="K4" s="73"/>
      <c r="L4" s="73"/>
    </row>
    <row r="5" spans="1:26" ht="15.75" customHeight="1">
      <c r="A5" s="1"/>
      <c r="B5" s="104"/>
      <c r="C5" s="104"/>
      <c r="D5" s="73"/>
      <c r="E5" s="73"/>
      <c r="F5" s="73"/>
      <c r="G5" s="73"/>
      <c r="H5" s="73"/>
      <c r="I5" s="73"/>
      <c r="J5" s="73"/>
      <c r="K5" s="73"/>
      <c r="L5" s="73"/>
    </row>
    <row r="6" spans="1:26" ht="24" customHeight="1">
      <c r="A6" s="1"/>
      <c r="B6" s="438" t="s">
        <v>72</v>
      </c>
      <c r="C6" s="439"/>
      <c r="D6" s="439"/>
      <c r="E6" s="439"/>
      <c r="F6" s="439"/>
      <c r="G6" s="439"/>
      <c r="H6" s="439"/>
      <c r="I6" s="439"/>
      <c r="J6" s="439"/>
      <c r="K6" s="440"/>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204</v>
      </c>
      <c r="C8" s="104"/>
      <c r="D8" s="538" t="str">
        <f>IF('Hlavní uchazeč'!D15="","Chybí doplnit obchodní jméno na listu Hlavní uchazeč",číselníky!Y9)</f>
        <v>Chybí doplnit obchodní jméno na listu Hlavní uchazeč</v>
      </c>
      <c r="E8" s="539"/>
      <c r="F8" s="539"/>
      <c r="G8" s="400"/>
      <c r="H8" s="400"/>
      <c r="I8" s="401"/>
      <c r="J8" s="22"/>
      <c r="K8" s="22"/>
      <c r="L8" s="22"/>
      <c r="M8" s="1"/>
      <c r="N8" s="1"/>
      <c r="O8" s="1"/>
      <c r="P8" s="1"/>
      <c r="Q8" s="1"/>
      <c r="R8" s="1"/>
      <c r="S8" s="1"/>
      <c r="T8" s="1"/>
      <c r="U8" s="1"/>
      <c r="V8" s="1"/>
      <c r="W8" s="1"/>
      <c r="X8" s="1"/>
      <c r="Y8" s="1"/>
      <c r="Z8" s="1"/>
    </row>
    <row r="9" spans="1:26" ht="15.75" customHeight="1">
      <c r="A9" s="1"/>
      <c r="B9" s="104"/>
      <c r="C9" s="104"/>
      <c r="D9" s="402"/>
      <c r="E9" s="401"/>
      <c r="F9" s="401"/>
      <c r="G9" s="401"/>
      <c r="H9" s="401"/>
      <c r="I9" s="401"/>
      <c r="J9" s="22"/>
      <c r="K9" s="22"/>
      <c r="L9" s="22"/>
      <c r="M9" s="1"/>
      <c r="N9" s="1"/>
      <c r="O9" s="1"/>
      <c r="P9" s="1"/>
      <c r="Q9" s="1"/>
      <c r="R9" s="1"/>
      <c r="S9" s="1"/>
      <c r="T9" s="1"/>
      <c r="U9" s="1"/>
      <c r="V9" s="1"/>
      <c r="W9" s="1"/>
      <c r="X9" s="1"/>
      <c r="Y9" s="1"/>
      <c r="Z9" s="1"/>
    </row>
    <row r="10" spans="1:26" ht="15.75" customHeight="1">
      <c r="A10" s="1"/>
      <c r="B10" s="130" t="s">
        <v>205</v>
      </c>
      <c r="C10" s="115"/>
      <c r="D10" s="402"/>
      <c r="E10" s="402"/>
      <c r="F10" s="540"/>
      <c r="G10" s="541"/>
      <c r="H10" s="541"/>
      <c r="I10" s="542"/>
      <c r="J10" s="10"/>
      <c r="K10" s="10"/>
      <c r="L10" s="10"/>
    </row>
    <row r="11" spans="1:26" ht="11.25" customHeight="1">
      <c r="A11" s="1"/>
      <c r="B11" s="29"/>
      <c r="C11" s="29"/>
      <c r="D11" s="403"/>
      <c r="E11" s="404"/>
      <c r="F11" s="404"/>
      <c r="G11" s="404"/>
      <c r="H11" s="404"/>
      <c r="I11" s="404"/>
      <c r="J11" s="29"/>
      <c r="K11" s="29"/>
      <c r="L11" s="29"/>
    </row>
    <row r="12" spans="1:26" ht="15" customHeight="1">
      <c r="A12" s="1"/>
      <c r="B12" s="14" t="s">
        <v>171</v>
      </c>
      <c r="C12" s="29"/>
      <c r="D12" s="543" t="str">
        <f>IF('Hlavní uchazeč'!D19="Vyberte možnost:","Chybí doplnit",číselníky!X14)</f>
        <v>Chybí doplnit</v>
      </c>
      <c r="E12" s="542"/>
      <c r="F12" s="404"/>
      <c r="G12" s="404"/>
      <c r="H12" s="404"/>
      <c r="I12" s="404"/>
      <c r="J12" s="29"/>
      <c r="K12" s="29"/>
      <c r="L12" s="29"/>
      <c r="M12" s="1"/>
      <c r="N12" s="1"/>
      <c r="O12" s="1"/>
      <c r="P12" s="1"/>
      <c r="Q12" s="1"/>
      <c r="R12" s="1"/>
      <c r="S12" s="1"/>
      <c r="T12" s="1"/>
      <c r="U12" s="1"/>
      <c r="V12" s="1"/>
      <c r="W12" s="1"/>
      <c r="X12" s="1"/>
      <c r="Y12" s="1"/>
      <c r="Z12" s="1"/>
    </row>
    <row r="13" spans="1:26" ht="15" customHeight="1">
      <c r="A13" s="1"/>
      <c r="B13" s="14"/>
      <c r="C13" s="29"/>
      <c r="D13" s="358"/>
      <c r="E13" s="387"/>
      <c r="F13" s="365"/>
      <c r="G13" s="365"/>
      <c r="H13" s="365"/>
      <c r="I13" s="365"/>
      <c r="J13" s="29"/>
      <c r="K13" s="29"/>
      <c r="L13" s="29"/>
      <c r="M13" s="1"/>
      <c r="N13" s="1"/>
      <c r="O13" s="1"/>
      <c r="P13" s="1"/>
      <c r="Q13" s="1"/>
      <c r="R13" s="1"/>
      <c r="S13" s="1"/>
      <c r="T13" s="1"/>
      <c r="U13" s="1"/>
      <c r="V13" s="1"/>
      <c r="W13" s="1"/>
      <c r="X13" s="1"/>
      <c r="Y13" s="1"/>
      <c r="Z13" s="1"/>
    </row>
    <row r="14" spans="1:26" ht="15" customHeight="1">
      <c r="A14" s="1"/>
      <c r="B14" s="490" t="s">
        <v>206</v>
      </c>
      <c r="C14" s="29"/>
      <c r="D14" s="531"/>
      <c r="E14" s="532" t="str">
        <f>IF(D14="","     Nevyplněno","")</f>
        <v xml:space="preserve">     Nevyplněno</v>
      </c>
      <c r="F14" s="446"/>
      <c r="G14" s="365"/>
      <c r="H14" s="365"/>
      <c r="I14" s="365"/>
      <c r="J14" s="29"/>
      <c r="K14" s="29"/>
      <c r="L14" s="29"/>
      <c r="M14" s="1"/>
      <c r="N14" s="1"/>
      <c r="O14" s="1"/>
      <c r="P14" s="1"/>
      <c r="Q14" s="1"/>
      <c r="R14" s="1"/>
      <c r="S14" s="1"/>
      <c r="T14" s="1"/>
      <c r="U14" s="1"/>
      <c r="V14" s="1"/>
      <c r="W14" s="1"/>
      <c r="X14" s="1"/>
      <c r="Y14" s="1"/>
      <c r="Z14" s="1"/>
    </row>
    <row r="15" spans="1:26" ht="15" customHeight="1">
      <c r="A15" s="1"/>
      <c r="B15" s="452"/>
      <c r="C15" s="29"/>
      <c r="D15" s="492"/>
      <c r="E15" s="533"/>
      <c r="F15" s="449"/>
      <c r="G15" s="365"/>
      <c r="H15" s="365"/>
      <c r="I15" s="365"/>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524" t="s">
        <v>207</v>
      </c>
      <c r="C17" s="420"/>
      <c r="D17" s="420"/>
      <c r="E17" s="420"/>
      <c r="F17" s="420"/>
      <c r="G17" s="420"/>
      <c r="H17" s="420"/>
      <c r="I17" s="421"/>
      <c r="J17" s="133"/>
      <c r="K17" s="133"/>
      <c r="L17" s="133"/>
      <c r="M17" s="1"/>
      <c r="N17" s="1"/>
      <c r="O17" s="1"/>
      <c r="P17" s="1"/>
      <c r="Q17" s="1"/>
      <c r="R17" s="1"/>
      <c r="S17" s="1"/>
      <c r="T17" s="1"/>
      <c r="U17" s="1"/>
      <c r="V17" s="1"/>
      <c r="W17" s="1"/>
      <c r="X17" s="1"/>
      <c r="Y17" s="1"/>
      <c r="Z17" s="1"/>
    </row>
    <row r="18" spans="1:26" ht="54.75" customHeight="1">
      <c r="A18" s="1"/>
      <c r="B18" s="534" t="s">
        <v>208</v>
      </c>
      <c r="C18" s="420"/>
      <c r="D18" s="420"/>
      <c r="E18" s="420"/>
      <c r="F18" s="420"/>
      <c r="G18" s="420"/>
      <c r="H18" s="420"/>
      <c r="I18" s="420"/>
      <c r="J18" s="420"/>
      <c r="K18" s="420"/>
      <c r="L18" s="421"/>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27"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row>
    <row r="22" spans="1:26" ht="30.75" customHeight="1">
      <c r="A22" s="1"/>
      <c r="B22" s="452"/>
      <c r="C22" s="29"/>
      <c r="D22" s="139" t="s">
        <v>214</v>
      </c>
      <c r="E22" s="140">
        <v>0.7</v>
      </c>
      <c r="F22" s="140">
        <v>0.45</v>
      </c>
      <c r="G22" s="140">
        <v>0.8</v>
      </c>
      <c r="H22" s="141">
        <v>0.6</v>
      </c>
      <c r="I22" s="29"/>
      <c r="J22" s="29"/>
      <c r="K22" s="29"/>
      <c r="L22" s="29"/>
    </row>
    <row r="23" spans="1:26" ht="30.75" customHeight="1">
      <c r="A23" s="1"/>
      <c r="B23" s="29"/>
      <c r="C23" s="29"/>
      <c r="D23" s="139" t="s">
        <v>215</v>
      </c>
      <c r="E23" s="142">
        <v>0.6</v>
      </c>
      <c r="F23" s="142">
        <v>0.35</v>
      </c>
      <c r="G23" s="142">
        <v>0.75</v>
      </c>
      <c r="H23" s="143">
        <v>0.5</v>
      </c>
      <c r="I23" s="29"/>
      <c r="J23" s="29"/>
      <c r="K23" s="29"/>
      <c r="L23" s="29"/>
    </row>
    <row r="24" spans="1:26" ht="30.75" customHeight="1">
      <c r="A24" s="1"/>
      <c r="B24" s="29"/>
      <c r="C24" s="29"/>
      <c r="D24" s="144" t="s">
        <v>216</v>
      </c>
      <c r="E24" s="140">
        <v>0.5</v>
      </c>
      <c r="F24" s="140">
        <v>0.25</v>
      </c>
      <c r="G24" s="140">
        <v>0.65</v>
      </c>
      <c r="H24" s="141">
        <v>0.4</v>
      </c>
      <c r="I24" s="29"/>
      <c r="J24" s="29"/>
      <c r="K24" s="29"/>
      <c r="L24" s="29"/>
    </row>
    <row r="25" spans="1:26" ht="30.75" customHeight="1">
      <c r="A25" s="1"/>
      <c r="B25" s="29"/>
      <c r="C25" s="29"/>
      <c r="D25" s="145" t="s">
        <v>217</v>
      </c>
      <c r="E25" s="146">
        <v>1</v>
      </c>
      <c r="F25" s="146">
        <v>1</v>
      </c>
      <c r="G25" s="146">
        <v>1</v>
      </c>
      <c r="H25" s="147">
        <v>1</v>
      </c>
      <c r="I25" s="29"/>
      <c r="J25" s="29"/>
      <c r="K25" s="29"/>
      <c r="L25" s="29"/>
    </row>
    <row r="26" spans="1:26" ht="12.75" customHeight="1">
      <c r="A26" s="1"/>
      <c r="B26" s="29"/>
      <c r="C26" s="29"/>
      <c r="D26" s="148"/>
      <c r="E26" s="149"/>
      <c r="F26" s="149"/>
      <c r="G26" s="149"/>
      <c r="H26" s="149"/>
      <c r="I26" s="14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IF(FP_HÚ="Chybí doplnit",0,IF($D$14="ANO",číselníky!X4,číselníky!X6))</f>
        <v>0</v>
      </c>
      <c r="F27" s="152">
        <f>IF($D$12="Chybí doplnit",0,IF($D$14="ANO",číselníky!Y4,číselníky!Y6))</f>
        <v>0</v>
      </c>
      <c r="G27" s="528" t="s">
        <v>219</v>
      </c>
      <c r="H27" s="420"/>
      <c r="I27" s="421"/>
      <c r="J27" s="153"/>
      <c r="K27" s="29"/>
      <c r="L27" s="29"/>
    </row>
    <row r="28" spans="1:26" ht="9" customHeight="1">
      <c r="A28" s="1"/>
      <c r="B28" s="29"/>
      <c r="C28" s="29"/>
      <c r="D28" s="29"/>
      <c r="E28" s="154"/>
      <c r="F28" s="154"/>
      <c r="G28" s="154"/>
      <c r="H28" s="154"/>
      <c r="I28" s="29"/>
      <c r="J28" s="29"/>
      <c r="K28" s="29"/>
      <c r="L28" s="29"/>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29" t="s">
        <v>220</v>
      </c>
      <c r="C30" s="439"/>
      <c r="D30" s="479"/>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57" t="s">
        <v>221</v>
      </c>
      <c r="C32" s="29"/>
      <c r="D32" s="150" t="s">
        <v>222</v>
      </c>
      <c r="E32" s="158">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60"/>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130"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524" t="s">
        <v>224</v>
      </c>
      <c r="C37" s="420"/>
      <c r="D37" s="420"/>
      <c r="E37" s="420"/>
      <c r="F37" s="420"/>
      <c r="G37" s="421"/>
      <c r="H37" s="162"/>
      <c r="I37" s="163"/>
      <c r="J37" s="63"/>
      <c r="K37" s="63"/>
      <c r="L37" s="63"/>
    </row>
    <row r="38" spans="1:26" ht="15" customHeight="1">
      <c r="A38" s="1"/>
      <c r="B38" s="530" t="s">
        <v>225</v>
      </c>
      <c r="C38" s="420"/>
      <c r="D38" s="420"/>
      <c r="E38" s="420"/>
      <c r="F38" s="420"/>
      <c r="G38" s="421"/>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154"/>
      <c r="I39" s="29"/>
      <c r="J39" s="29"/>
      <c r="K39" s="29"/>
      <c r="L39" s="29"/>
    </row>
    <row r="40" spans="1:26" ht="15.75" customHeight="1">
      <c r="A40" s="164"/>
      <c r="B40" s="516" t="s">
        <v>226</v>
      </c>
      <c r="C40" s="514"/>
      <c r="D40" s="388" t="s">
        <v>227</v>
      </c>
      <c r="E40" s="388" t="s">
        <v>228</v>
      </c>
      <c r="F40" s="388" t="s">
        <v>229</v>
      </c>
      <c r="G40" s="388" t="s">
        <v>230</v>
      </c>
      <c r="H40" s="389" t="s">
        <v>231</v>
      </c>
      <c r="I40" s="57"/>
      <c r="J40" s="57"/>
      <c r="K40" s="57"/>
      <c r="L40" s="57"/>
      <c r="M40" s="164"/>
      <c r="N40" s="164"/>
      <c r="O40" s="164"/>
      <c r="P40" s="164"/>
      <c r="Q40" s="164"/>
      <c r="R40" s="164"/>
      <c r="S40" s="164"/>
      <c r="T40" s="164"/>
      <c r="U40" s="164"/>
      <c r="V40" s="164"/>
      <c r="W40" s="164"/>
      <c r="X40" s="164"/>
      <c r="Y40" s="164"/>
      <c r="Z40" s="164"/>
    </row>
    <row r="41" spans="1:26" ht="21" customHeight="1">
      <c r="A41" s="1"/>
      <c r="B41" s="511" t="s">
        <v>232</v>
      </c>
      <c r="C41" s="510"/>
      <c r="D41" s="390"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19" t="s">
        <v>234</v>
      </c>
      <c r="C42" s="514"/>
      <c r="D42" s="398" t="s">
        <v>233</v>
      </c>
      <c r="E42" s="409">
        <f t="shared" ref="E42:H42" si="0">1-E41</f>
        <v>1</v>
      </c>
      <c r="F42" s="409">
        <f t="shared" si="0"/>
        <v>1</v>
      </c>
      <c r="G42" s="410">
        <f t="shared" si="0"/>
        <v>1</v>
      </c>
      <c r="H42" s="410">
        <f t="shared" si="0"/>
        <v>1</v>
      </c>
      <c r="I42" s="171"/>
      <c r="J42" s="29"/>
      <c r="K42" s="29"/>
      <c r="L42" s="29"/>
      <c r="M42" s="1"/>
      <c r="N42" s="1"/>
      <c r="O42" s="1"/>
      <c r="P42" s="1"/>
      <c r="Q42" s="1"/>
      <c r="R42" s="1"/>
      <c r="S42" s="1"/>
      <c r="T42" s="1"/>
      <c r="U42" s="1"/>
      <c r="V42" s="1"/>
      <c r="W42" s="1"/>
      <c r="X42" s="1"/>
      <c r="Y42" s="1"/>
      <c r="Z42" s="1"/>
    </row>
    <row r="43" spans="1:26" ht="18" customHeight="1">
      <c r="A43" s="1"/>
      <c r="B43" s="29"/>
      <c r="C43" s="29"/>
      <c r="D43" s="404"/>
      <c r="E43" s="411"/>
      <c r="F43" s="411"/>
      <c r="G43" s="411"/>
      <c r="H43" s="411"/>
      <c r="I43" s="172"/>
      <c r="J43" s="29"/>
      <c r="K43" s="29"/>
      <c r="L43" s="29"/>
      <c r="M43" s="1"/>
      <c r="N43" s="1"/>
      <c r="O43" s="1"/>
      <c r="P43" s="1"/>
      <c r="Q43" s="1"/>
      <c r="R43" s="1"/>
      <c r="S43" s="1"/>
      <c r="T43" s="1"/>
      <c r="U43" s="1"/>
      <c r="V43" s="1"/>
      <c r="W43" s="1"/>
      <c r="X43" s="1"/>
      <c r="Y43" s="1"/>
      <c r="Z43" s="1"/>
    </row>
    <row r="44" spans="1:26" ht="15.75" customHeight="1">
      <c r="A44" s="1"/>
      <c r="B44" s="516" t="s">
        <v>226</v>
      </c>
      <c r="C44" s="514"/>
      <c r="D44" s="412" t="s">
        <v>227</v>
      </c>
      <c r="E44" s="412" t="s">
        <v>228</v>
      </c>
      <c r="F44" s="412" t="s">
        <v>229</v>
      </c>
      <c r="G44" s="412" t="s">
        <v>230</v>
      </c>
      <c r="H44" s="412" t="s">
        <v>231</v>
      </c>
      <c r="I44" s="172"/>
      <c r="J44" s="29"/>
      <c r="K44" s="29"/>
      <c r="L44" s="29"/>
      <c r="M44" s="1"/>
      <c r="N44" s="1"/>
      <c r="O44" s="1"/>
      <c r="P44" s="1"/>
      <c r="Q44" s="1"/>
      <c r="R44" s="1"/>
      <c r="S44" s="1"/>
      <c r="T44" s="1"/>
      <c r="U44" s="1"/>
      <c r="V44" s="1"/>
      <c r="W44" s="1"/>
      <c r="X44" s="1"/>
      <c r="Y44" s="1"/>
      <c r="Z44" s="1"/>
    </row>
    <row r="45" spans="1:26" ht="21" customHeight="1">
      <c r="A45" s="1"/>
      <c r="B45" s="526" t="s">
        <v>235</v>
      </c>
      <c r="C45" s="514"/>
      <c r="D45" s="413" t="s">
        <v>236</v>
      </c>
      <c r="E45" s="414">
        <f t="shared" ref="E45:H45" si="1">E$41*E$67</f>
        <v>0</v>
      </c>
      <c r="F45" s="414">
        <f t="shared" si="1"/>
        <v>0</v>
      </c>
      <c r="G45" s="414">
        <f t="shared" si="1"/>
        <v>0</v>
      </c>
      <c r="H45" s="414">
        <f t="shared" si="1"/>
        <v>0</v>
      </c>
      <c r="I45" s="171"/>
      <c r="J45" s="29"/>
      <c r="K45" s="29"/>
      <c r="L45" s="29"/>
      <c r="M45" s="1"/>
      <c r="N45" s="1"/>
      <c r="O45" s="1"/>
      <c r="P45" s="1"/>
      <c r="Q45" s="1"/>
      <c r="R45" s="1"/>
      <c r="S45" s="1"/>
      <c r="T45" s="1"/>
      <c r="U45" s="1"/>
      <c r="V45" s="1"/>
      <c r="W45" s="1"/>
      <c r="X45" s="1"/>
      <c r="Y45" s="1"/>
      <c r="Z45" s="1"/>
    </row>
    <row r="46" spans="1:26" ht="21" customHeight="1">
      <c r="A46" s="1"/>
      <c r="B46" s="519" t="s">
        <v>237</v>
      </c>
      <c r="C46" s="514"/>
      <c r="D46" s="415" t="s">
        <v>236</v>
      </c>
      <c r="E46" s="416">
        <f t="shared" ref="E46:H46" si="2">E$42*E$67</f>
        <v>0</v>
      </c>
      <c r="F46" s="416">
        <f t="shared" si="2"/>
        <v>0</v>
      </c>
      <c r="G46" s="416">
        <f t="shared" si="2"/>
        <v>0</v>
      </c>
      <c r="H46" s="416">
        <f t="shared" si="2"/>
        <v>0</v>
      </c>
      <c r="I46" s="171"/>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154"/>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80"/>
      <c r="I48" s="105"/>
      <c r="J48" s="73"/>
      <c r="K48" s="73"/>
      <c r="L48" s="73"/>
    </row>
    <row r="49" spans="1:26" ht="16.5" customHeight="1">
      <c r="A49" s="1"/>
      <c r="B49" s="130" t="s">
        <v>238</v>
      </c>
      <c r="C49" s="181"/>
      <c r="D49" s="368" t="s">
        <v>30</v>
      </c>
      <c r="E49" s="182" t="str">
        <f>IF(D49="Vyberte možnost:","     Nevyplněno","")</f>
        <v xml:space="preserve">     Nevyplněno</v>
      </c>
      <c r="F49" s="107"/>
      <c r="G49" s="107"/>
      <c r="H49" s="107"/>
      <c r="I49" s="107"/>
      <c r="J49" s="107"/>
      <c r="K49" s="107"/>
      <c r="L49" s="107"/>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23" t="s">
        <v>239</v>
      </c>
      <c r="C51" s="420"/>
      <c r="D51" s="420"/>
      <c r="E51" s="420"/>
      <c r="F51" s="420"/>
      <c r="G51" s="420"/>
      <c r="H51" s="420"/>
      <c r="I51" s="421"/>
      <c r="J51" s="29"/>
      <c r="K51" s="29"/>
      <c r="L51" s="29"/>
      <c r="M51" s="1"/>
      <c r="N51" s="1"/>
      <c r="O51" s="1"/>
      <c r="P51" s="1"/>
      <c r="Q51" s="1"/>
      <c r="R51" s="1"/>
      <c r="S51" s="1"/>
      <c r="T51" s="1"/>
      <c r="U51" s="1"/>
      <c r="V51" s="1"/>
      <c r="W51" s="1"/>
      <c r="X51" s="1"/>
      <c r="Y51" s="1"/>
      <c r="Z51" s="1"/>
    </row>
    <row r="52" spans="1:26" ht="27.75" customHeight="1">
      <c r="A52" s="1"/>
      <c r="B52" s="524" t="s">
        <v>240</v>
      </c>
      <c r="C52" s="420"/>
      <c r="D52" s="420"/>
      <c r="E52" s="420"/>
      <c r="F52" s="420"/>
      <c r="G52" s="420"/>
      <c r="H52" s="420"/>
      <c r="I52" s="421"/>
      <c r="J52" s="160"/>
      <c r="K52" s="160"/>
      <c r="L52" s="160"/>
    </row>
    <row r="53" spans="1:26" ht="42" customHeight="1">
      <c r="A53" s="1"/>
      <c r="B53" s="524" t="s">
        <v>241</v>
      </c>
      <c r="C53" s="420"/>
      <c r="D53" s="420"/>
      <c r="E53" s="420"/>
      <c r="F53" s="420"/>
      <c r="G53" s="420"/>
      <c r="H53" s="420"/>
      <c r="I53" s="421"/>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4"/>
      <c r="J54" s="186"/>
      <c r="K54" s="187"/>
      <c r="L54" s="187"/>
      <c r="M54" s="27"/>
      <c r="N54" s="27"/>
      <c r="O54" s="27"/>
      <c r="P54" s="27"/>
      <c r="Q54" s="27"/>
      <c r="R54" s="27"/>
      <c r="S54" s="27"/>
      <c r="T54" s="27"/>
      <c r="U54" s="27"/>
      <c r="V54" s="27"/>
      <c r="W54" s="27"/>
      <c r="X54" s="27"/>
      <c r="Y54" s="27"/>
      <c r="Z54" s="27"/>
    </row>
    <row r="55" spans="1:26" ht="15.75" customHeight="1">
      <c r="A55" s="1"/>
      <c r="B55" s="45" t="s">
        <v>242</v>
      </c>
      <c r="C55" s="181"/>
      <c r="D55" s="188"/>
      <c r="E55" s="188"/>
      <c r="F55" s="107"/>
      <c r="G55" s="107"/>
      <c r="H55" s="107"/>
      <c r="I55" s="107"/>
      <c r="J55" s="107"/>
      <c r="K55" s="107"/>
      <c r="L55" s="107"/>
    </row>
    <row r="56" spans="1:26" ht="3" customHeight="1">
      <c r="A56" s="1"/>
      <c r="B56" s="189"/>
      <c r="C56" s="48"/>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25" t="s">
        <v>244</v>
      </c>
      <c r="C58" s="420"/>
      <c r="D58" s="420"/>
      <c r="E58" s="420"/>
      <c r="F58" s="420"/>
      <c r="G58" s="420"/>
      <c r="H58" s="420"/>
      <c r="I58" s="420"/>
      <c r="J58" s="420"/>
      <c r="K58" s="420"/>
      <c r="L58" s="421"/>
    </row>
    <row r="59" spans="1:26" ht="9" customHeight="1">
      <c r="A59" s="1"/>
      <c r="B59" s="190"/>
      <c r="C59" s="190"/>
      <c r="D59" s="190"/>
      <c r="E59" s="190"/>
      <c r="F59" s="190"/>
      <c r="G59" s="190"/>
      <c r="H59" s="190"/>
      <c r="I59" s="190"/>
      <c r="J59" s="29"/>
      <c r="K59" s="29"/>
      <c r="L59" s="29"/>
      <c r="M59" s="1"/>
      <c r="N59" s="1"/>
      <c r="O59" s="1"/>
      <c r="P59" s="1"/>
      <c r="Q59" s="1"/>
      <c r="R59" s="1"/>
      <c r="S59" s="1"/>
      <c r="T59" s="1"/>
      <c r="U59" s="1"/>
      <c r="V59" s="1"/>
      <c r="W59" s="1"/>
      <c r="X59" s="1"/>
      <c r="Y59" s="1"/>
      <c r="Z59" s="1"/>
    </row>
    <row r="60" spans="1:26" ht="19.5" customHeight="1">
      <c r="A60" s="1"/>
      <c r="B60" s="516" t="s">
        <v>226</v>
      </c>
      <c r="C60" s="514"/>
      <c r="D60" s="165" t="s">
        <v>227</v>
      </c>
      <c r="E60" s="165" t="s">
        <v>228</v>
      </c>
      <c r="F60" s="165" t="s">
        <v>229</v>
      </c>
      <c r="G60" s="165" t="s">
        <v>230</v>
      </c>
      <c r="H60" s="191" t="s">
        <v>231</v>
      </c>
      <c r="I60" s="192" t="s">
        <v>245</v>
      </c>
      <c r="J60" s="29"/>
      <c r="K60" s="29"/>
      <c r="L60" s="193"/>
    </row>
    <row r="61" spans="1:26" ht="21" customHeight="1">
      <c r="A61" s="194"/>
      <c r="B61" s="511" t="s">
        <v>246</v>
      </c>
      <c r="C61" s="510"/>
      <c r="D61" s="397" t="s">
        <v>236</v>
      </c>
      <c r="E61" s="394"/>
      <c r="F61" s="394"/>
      <c r="G61" s="394"/>
      <c r="H61" s="394"/>
      <c r="I61" s="396">
        <f t="shared" ref="I61:I65" si="3">SUM(E61:H61)</f>
        <v>0</v>
      </c>
      <c r="J61" s="29"/>
      <c r="K61" s="29"/>
      <c r="L61" s="193"/>
    </row>
    <row r="62" spans="1:26" ht="21" customHeight="1">
      <c r="A62" s="194"/>
      <c r="B62" s="519" t="s">
        <v>247</v>
      </c>
      <c r="C62" s="514"/>
      <c r="D62" s="398" t="s">
        <v>236</v>
      </c>
      <c r="E62" s="394"/>
      <c r="F62" s="394"/>
      <c r="G62" s="394"/>
      <c r="H62" s="394"/>
      <c r="I62" s="396">
        <f t="shared" si="3"/>
        <v>0</v>
      </c>
      <c r="J62" s="29"/>
      <c r="K62" s="29"/>
      <c r="L62" s="193"/>
    </row>
    <row r="63" spans="1:26" ht="21" customHeight="1">
      <c r="A63" s="194"/>
      <c r="B63" s="520" t="s">
        <v>248</v>
      </c>
      <c r="C63" s="521"/>
      <c r="D63" s="399" t="s">
        <v>236</v>
      </c>
      <c r="E63" s="394"/>
      <c r="F63" s="394"/>
      <c r="G63" s="394"/>
      <c r="H63" s="394"/>
      <c r="I63" s="396">
        <f t="shared" si="3"/>
        <v>0</v>
      </c>
      <c r="J63" s="29"/>
      <c r="K63" s="29"/>
      <c r="L63" s="193"/>
    </row>
    <row r="64" spans="1:26" ht="21" customHeight="1">
      <c r="A64" s="194"/>
      <c r="B64" s="522" t="s">
        <v>249</v>
      </c>
      <c r="C64" s="510"/>
      <c r="D64" s="398" t="s">
        <v>236</v>
      </c>
      <c r="E64" s="394"/>
      <c r="F64" s="394"/>
      <c r="G64" s="394"/>
      <c r="H64" s="394"/>
      <c r="I64" s="396">
        <f t="shared" si="3"/>
        <v>0</v>
      </c>
      <c r="J64" s="29"/>
      <c r="K64" s="29"/>
      <c r="L64" s="193"/>
    </row>
    <row r="65" spans="1:26" ht="21" customHeight="1">
      <c r="A65" s="194"/>
      <c r="B65" s="511" t="s">
        <v>250</v>
      </c>
      <c r="C65" s="510"/>
      <c r="D65" s="399" t="s">
        <v>236</v>
      </c>
      <c r="E65" s="394"/>
      <c r="F65" s="394"/>
      <c r="G65" s="394"/>
      <c r="H65" s="394"/>
      <c r="I65" s="396">
        <f t="shared" si="3"/>
        <v>0</v>
      </c>
      <c r="J65" s="29"/>
      <c r="K65" s="29"/>
      <c r="L65" s="193"/>
    </row>
    <row r="66" spans="1:26" ht="3" customHeight="1">
      <c r="A66" s="198"/>
      <c r="B66" s="199"/>
      <c r="C66" s="200"/>
      <c r="D66" s="201"/>
      <c r="E66" s="202"/>
      <c r="F66" s="202"/>
      <c r="G66" s="202"/>
      <c r="H66" s="202"/>
      <c r="I66" s="203"/>
      <c r="J66" s="29"/>
      <c r="K66" s="29"/>
      <c r="L66" s="204"/>
      <c r="M66" s="27"/>
      <c r="N66" s="27"/>
      <c r="O66" s="27"/>
      <c r="P66" s="27"/>
      <c r="Q66" s="27"/>
      <c r="R66" s="27"/>
      <c r="S66" s="27"/>
      <c r="T66" s="27"/>
      <c r="U66" s="27"/>
      <c r="V66" s="27"/>
      <c r="W66" s="27"/>
      <c r="X66" s="27"/>
      <c r="Y66" s="27"/>
      <c r="Z66" s="27"/>
    </row>
    <row r="67" spans="1:26" ht="18" customHeight="1">
      <c r="A67" s="194"/>
      <c r="B67" s="502" t="s">
        <v>251</v>
      </c>
      <c r="C67" s="503"/>
      <c r="D67" s="205" t="s">
        <v>236</v>
      </c>
      <c r="E67" s="206">
        <f t="shared" ref="E67:I67" si="4">SUM(E61:E65)</f>
        <v>0</v>
      </c>
      <c r="F67" s="206">
        <f t="shared" si="4"/>
        <v>0</v>
      </c>
      <c r="G67" s="206">
        <f t="shared" si="4"/>
        <v>0</v>
      </c>
      <c r="H67" s="206">
        <f t="shared" si="4"/>
        <v>0</v>
      </c>
      <c r="I67" s="207">
        <f t="shared" si="4"/>
        <v>0</v>
      </c>
      <c r="J67" s="518"/>
      <c r="K67" s="421"/>
      <c r="L67" s="193"/>
      <c r="N67" s="1"/>
      <c r="O67" s="1"/>
      <c r="P67" s="1"/>
      <c r="Q67" s="1"/>
      <c r="R67" s="1"/>
      <c r="S67" s="1"/>
      <c r="T67" s="1"/>
      <c r="U67" s="1"/>
      <c r="V67" s="1"/>
      <c r="W67" s="1"/>
      <c r="X67" s="1"/>
      <c r="Y67" s="1"/>
      <c r="Z67" s="1"/>
    </row>
    <row r="68" spans="1:26" ht="4.5" customHeight="1">
      <c r="A68" s="194"/>
      <c r="B68" s="193"/>
      <c r="C68" s="193"/>
      <c r="D68" s="193"/>
      <c r="E68" s="193"/>
      <c r="F68" s="193"/>
      <c r="G68" s="193"/>
      <c r="H68" s="193"/>
      <c r="I68" s="193"/>
      <c r="J68" s="193"/>
      <c r="K68" s="193"/>
      <c r="L68" s="193"/>
      <c r="M68" s="1"/>
      <c r="N68" s="1"/>
      <c r="O68" s="1"/>
      <c r="P68" s="1"/>
      <c r="Q68" s="1"/>
      <c r="R68" s="1"/>
      <c r="S68" s="1"/>
      <c r="T68" s="1"/>
      <c r="U68" s="1"/>
      <c r="V68" s="1"/>
      <c r="W68" s="1"/>
      <c r="X68" s="1"/>
      <c r="Y68" s="1"/>
      <c r="Z68" s="1"/>
    </row>
    <row r="69" spans="1:26" ht="27.75" customHeight="1">
      <c r="A69" s="194"/>
      <c r="B69" s="208"/>
      <c r="C69" s="209"/>
      <c r="D69" s="209"/>
      <c r="E69" s="210" t="str">
        <f t="shared" ref="E69:H69" si="5">IF($D$49="Flat rate 25 %",IF(E65&gt;SUM(E61+E63+E64)*0.25,"Výše nepřímých nákladů 
v daném roce překročena!",""),"")</f>
        <v/>
      </c>
      <c r="F69" s="210" t="str">
        <f t="shared" si="5"/>
        <v/>
      </c>
      <c r="G69" s="210" t="str">
        <f t="shared" si="5"/>
        <v/>
      </c>
      <c r="H69" s="210" t="str">
        <f t="shared" si="5"/>
        <v/>
      </c>
      <c r="I69" s="422"/>
      <c r="J69" s="421"/>
      <c r="K69" s="193"/>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209"/>
      <c r="I70" s="8"/>
      <c r="J70" s="193"/>
      <c r="K70" s="193"/>
      <c r="L70" s="193"/>
      <c r="M70" s="1"/>
      <c r="N70" s="1"/>
      <c r="O70" s="1"/>
      <c r="P70" s="1"/>
      <c r="Q70" s="1"/>
      <c r="R70" s="1"/>
      <c r="S70" s="1"/>
      <c r="T70" s="1"/>
      <c r="U70" s="1"/>
      <c r="V70" s="1"/>
      <c r="W70" s="1"/>
      <c r="X70" s="1"/>
      <c r="Y70" s="1"/>
      <c r="Z70" s="1"/>
    </row>
    <row r="71" spans="1:26" ht="20.25" customHeight="1">
      <c r="A71" s="1"/>
      <c r="B71" s="13" t="s">
        <v>252</v>
      </c>
      <c r="C71" s="209"/>
      <c r="D71" s="512" t="str">
        <f>IF(I62=0,"  Není relevantní",IF(I62&lt;=0.2*(I67),"  Výše nákladů na subdodávky je v pořádku.","  Náklady na subdodávky překročily 20% z celkových uznaných nákladů."))</f>
        <v xml:space="preserve">  Není relevantní</v>
      </c>
      <c r="E71" s="513"/>
      <c r="F71" s="513"/>
      <c r="G71" s="514"/>
      <c r="H71" s="211"/>
      <c r="I71" s="8"/>
      <c r="J71" s="193"/>
      <c r="K71" s="193"/>
      <c r="L71" s="29"/>
      <c r="M71" s="1"/>
      <c r="N71" s="1"/>
      <c r="O71" s="1"/>
      <c r="P71" s="1"/>
      <c r="Q71" s="1"/>
      <c r="R71" s="1"/>
      <c r="S71" s="1"/>
      <c r="T71" s="1"/>
      <c r="U71" s="1"/>
      <c r="V71" s="1"/>
      <c r="W71" s="1"/>
      <c r="X71" s="1"/>
      <c r="Y71" s="1"/>
      <c r="Z71" s="1"/>
    </row>
    <row r="72" spans="1:26" ht="9" customHeight="1">
      <c r="A72" s="1"/>
      <c r="B72" s="40"/>
      <c r="C72" s="209"/>
      <c r="D72" s="212"/>
      <c r="E72" s="212"/>
      <c r="F72" s="212"/>
      <c r="G72" s="209"/>
      <c r="H72" s="209"/>
      <c r="I72" s="8"/>
      <c r="J72" s="193"/>
      <c r="K72" s="193"/>
      <c r="L72" s="29"/>
      <c r="M72" s="1"/>
      <c r="N72" s="1"/>
      <c r="O72" s="1"/>
      <c r="P72" s="1"/>
      <c r="Q72" s="1"/>
      <c r="R72" s="1"/>
      <c r="S72" s="1"/>
      <c r="T72" s="1"/>
      <c r="U72" s="1"/>
      <c r="V72" s="1"/>
      <c r="W72" s="1"/>
      <c r="X72" s="1"/>
      <c r="Y72" s="1"/>
      <c r="Z72" s="1"/>
    </row>
    <row r="73" spans="1:26" ht="20.25" customHeight="1">
      <c r="A73" s="1"/>
      <c r="B73" s="13" t="s">
        <v>253</v>
      </c>
      <c r="C73" s="209"/>
      <c r="D73" s="512" t="str">
        <f>IF($D$49="Flat rate 25 %",IF(I65&gt;SUM(I61+I63+I64)*0.25,"  Výše nepřímých nákladů vykazovaných metodou flat rate 25 % překročena! Prosím opravte.","  Výše nepřímých nákladů je v pořádku."),"  Není relevantní")</f>
        <v xml:space="preserve">  Není relevantní</v>
      </c>
      <c r="E73" s="513"/>
      <c r="F73" s="513"/>
      <c r="G73" s="514"/>
      <c r="H73" s="211"/>
      <c r="I73" s="8"/>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209"/>
      <c r="I74" s="8"/>
      <c r="J74" s="193"/>
      <c r="K74" s="193"/>
      <c r="L74" s="29"/>
      <c r="M74" s="1"/>
      <c r="N74" s="1"/>
      <c r="O74" s="1"/>
      <c r="P74" s="1"/>
      <c r="Q74" s="1"/>
      <c r="R74" s="1"/>
      <c r="S74" s="1"/>
      <c r="T74" s="1"/>
      <c r="U74" s="1"/>
      <c r="V74" s="1"/>
      <c r="W74" s="1"/>
      <c r="X74" s="1"/>
      <c r="Y74" s="1"/>
      <c r="Z74" s="1"/>
    </row>
    <row r="75" spans="1:26" ht="12.75" customHeight="1">
      <c r="A75" s="1"/>
      <c r="B75" s="515" t="s">
        <v>254</v>
      </c>
      <c r="C75" s="427"/>
      <c r="D75" s="427"/>
      <c r="E75" s="427"/>
      <c r="F75" s="427"/>
      <c r="G75" s="427"/>
      <c r="H75" s="427"/>
      <c r="I75" s="428"/>
      <c r="J75" s="160"/>
      <c r="K75" s="160"/>
      <c r="L75" s="29"/>
    </row>
    <row r="76" spans="1:26" ht="15.75" customHeight="1">
      <c r="A76" s="1"/>
      <c r="B76" s="429"/>
      <c r="C76" s="430"/>
      <c r="D76" s="430"/>
      <c r="E76" s="430"/>
      <c r="F76" s="430"/>
      <c r="G76" s="430"/>
      <c r="H76" s="430"/>
      <c r="I76" s="431"/>
      <c r="J76" s="160"/>
      <c r="K76" s="29"/>
      <c r="L76" s="29"/>
    </row>
    <row r="77" spans="1:26" ht="4.5" customHeight="1">
      <c r="A77" s="1"/>
      <c r="B77" s="213"/>
      <c r="C77" s="213"/>
      <c r="D77" s="213"/>
      <c r="E77" s="213"/>
      <c r="F77" s="213"/>
      <c r="G77" s="213"/>
      <c r="H77" s="213"/>
      <c r="I77" s="213"/>
      <c r="J77" s="160"/>
      <c r="K77" s="29"/>
      <c r="L77" s="29"/>
      <c r="M77" s="1"/>
      <c r="N77" s="1"/>
      <c r="O77" s="1"/>
      <c r="P77" s="1"/>
      <c r="Q77" s="1"/>
      <c r="R77" s="1"/>
      <c r="S77" s="1"/>
      <c r="T77" s="1"/>
      <c r="U77" s="1"/>
      <c r="V77" s="1"/>
      <c r="W77" s="1"/>
      <c r="X77" s="1"/>
      <c r="Y77" s="1"/>
      <c r="Z77" s="1"/>
    </row>
    <row r="78" spans="1:26" ht="15" customHeight="1">
      <c r="A78" s="1"/>
      <c r="B78" s="214" t="s">
        <v>255</v>
      </c>
      <c r="C78" s="214"/>
      <c r="D78" s="214"/>
      <c r="E78" s="214"/>
      <c r="F78" s="214"/>
      <c r="G78" s="214"/>
      <c r="H78" s="214"/>
      <c r="I78" s="160"/>
      <c r="J78" s="160"/>
      <c r="K78" s="29"/>
      <c r="L78" s="29"/>
      <c r="M78" s="1"/>
      <c r="N78" s="1"/>
      <c r="O78" s="1"/>
      <c r="P78" s="1"/>
      <c r="Q78" s="1"/>
      <c r="R78" s="1"/>
      <c r="S78" s="1"/>
      <c r="T78" s="1"/>
      <c r="U78" s="1"/>
      <c r="V78" s="1"/>
      <c r="W78" s="1"/>
      <c r="X78" s="1"/>
      <c r="Y78" s="1"/>
      <c r="Z78" s="1"/>
    </row>
    <row r="79" spans="1:26" ht="15" customHeight="1">
      <c r="A79" s="1"/>
      <c r="B79" s="215"/>
      <c r="C79" s="215"/>
      <c r="D79" s="216"/>
      <c r="E79" s="216"/>
      <c r="F79" s="216"/>
      <c r="G79" s="216"/>
      <c r="H79" s="216"/>
      <c r="I79" s="217"/>
      <c r="J79" s="217"/>
      <c r="K79" s="218"/>
      <c r="L79" s="218"/>
      <c r="M79" s="1"/>
      <c r="N79" s="1"/>
      <c r="O79" s="1"/>
      <c r="P79" s="1"/>
      <c r="Q79" s="1"/>
      <c r="R79" s="1"/>
      <c r="S79" s="1"/>
      <c r="T79" s="1"/>
      <c r="U79" s="1"/>
      <c r="V79" s="1"/>
      <c r="W79" s="1"/>
      <c r="X79" s="1"/>
      <c r="Y79" s="1"/>
      <c r="Z79" s="1"/>
    </row>
    <row r="80" spans="1:26" ht="15.75" customHeight="1">
      <c r="A80" s="1"/>
      <c r="B80" s="45" t="s">
        <v>256</v>
      </c>
      <c r="C80" s="161"/>
      <c r="D80" s="107"/>
      <c r="E80" s="107"/>
      <c r="F80" s="107"/>
      <c r="G80" s="107"/>
      <c r="H80" s="107"/>
      <c r="I80" s="107"/>
      <c r="J80" s="107"/>
      <c r="K80" s="107"/>
      <c r="L80" s="1"/>
      <c r="M80" s="219"/>
    </row>
    <row r="81" spans="1:26" ht="9" customHeight="1">
      <c r="A81" s="1"/>
      <c r="B81" s="220"/>
      <c r="C81" s="220"/>
      <c r="D81" s="220"/>
      <c r="E81" s="220"/>
      <c r="F81" s="220"/>
      <c r="G81" s="220"/>
      <c r="H81" s="220"/>
      <c r="I81" s="220"/>
      <c r="J81" s="220"/>
      <c r="K81" s="220"/>
      <c r="L81" s="1"/>
      <c r="M81" s="219"/>
      <c r="N81" s="1"/>
      <c r="O81" s="1"/>
      <c r="P81" s="1"/>
      <c r="Q81" s="1"/>
      <c r="R81" s="1"/>
      <c r="S81" s="1"/>
      <c r="T81" s="1"/>
      <c r="U81" s="1"/>
      <c r="V81" s="1"/>
      <c r="W81" s="1"/>
      <c r="X81" s="1"/>
      <c r="Y81" s="1"/>
      <c r="Z81" s="1"/>
    </row>
    <row r="82" spans="1:26" ht="20.25" customHeight="1">
      <c r="A82" s="1"/>
      <c r="B82" s="220" t="s">
        <v>257</v>
      </c>
      <c r="C82" s="221"/>
      <c r="D82" s="220"/>
      <c r="E82" s="220"/>
      <c r="F82" s="220"/>
      <c r="G82" s="220"/>
      <c r="H82" s="220"/>
      <c r="I82" s="220"/>
      <c r="J82" s="29"/>
      <c r="K82" s="29"/>
      <c r="L82" s="8"/>
      <c r="M82" s="219"/>
      <c r="N82" s="1"/>
      <c r="O82" s="1"/>
      <c r="P82" s="1"/>
      <c r="Q82" s="1"/>
      <c r="R82" s="1"/>
      <c r="S82" s="1"/>
      <c r="T82" s="1"/>
      <c r="U82" s="1"/>
      <c r="V82" s="1"/>
      <c r="W82" s="1"/>
      <c r="X82" s="1"/>
      <c r="Y82" s="1"/>
      <c r="Z82" s="1"/>
    </row>
    <row r="83" spans="1:26" ht="29.25" customHeight="1">
      <c r="A83" s="1"/>
      <c r="B83" s="485"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0"/>
      <c r="D83" s="420"/>
      <c r="E83" s="420"/>
      <c r="F83" s="420"/>
      <c r="G83" s="420"/>
      <c r="H83" s="420"/>
      <c r="I83" s="421"/>
      <c r="J83" s="29"/>
      <c r="K83" s="29"/>
      <c r="L83" s="8"/>
      <c r="M83" s="219"/>
      <c r="N83" s="1"/>
      <c r="O83" s="1"/>
      <c r="P83" s="1"/>
      <c r="Q83" s="1"/>
      <c r="R83" s="1"/>
      <c r="S83" s="1"/>
      <c r="T83" s="1"/>
      <c r="U83" s="1"/>
      <c r="V83" s="1"/>
      <c r="W83" s="1"/>
      <c r="X83" s="1"/>
      <c r="Y83" s="1"/>
      <c r="Z83" s="1"/>
    </row>
    <row r="84" spans="1:26" ht="8.25" customHeight="1">
      <c r="A84" s="1"/>
      <c r="B84" s="222"/>
      <c r="C84" s="222"/>
      <c r="D84" s="222"/>
      <c r="E84" s="222"/>
      <c r="F84" s="222"/>
      <c r="G84" s="222"/>
      <c r="H84" s="222"/>
      <c r="I84" s="222"/>
      <c r="J84" s="29"/>
      <c r="K84" s="29"/>
      <c r="L84" s="8"/>
      <c r="M84" s="219"/>
      <c r="N84" s="1"/>
      <c r="O84" s="1"/>
      <c r="P84" s="1"/>
      <c r="Q84" s="1"/>
      <c r="R84" s="1"/>
      <c r="S84" s="1"/>
      <c r="T84" s="1"/>
      <c r="U84" s="1"/>
      <c r="V84" s="1"/>
      <c r="W84" s="1"/>
      <c r="X84" s="1"/>
      <c r="Y84" s="1"/>
      <c r="Z84" s="1"/>
    </row>
    <row r="85" spans="1:26" ht="19.5" customHeight="1">
      <c r="A85" s="164"/>
      <c r="B85" s="516" t="s">
        <v>226</v>
      </c>
      <c r="C85" s="514"/>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17" t="str">
        <f>IF($D$12="VO - Výzkumná organizace","","Maximální výše podpory pro daný rok a typ subjektu 
dle Nařízení EK a národních podmínek výzvy")</f>
        <v>Maximální výše podpory pro daný rok a typ subjektu 
dle Nařízení EK a národních podmínek výzvy</v>
      </c>
      <c r="C86" s="510"/>
      <c r="D86" s="195" t="str">
        <f>IF($D$12="VO - Výzkumná organizace","","€")</f>
        <v>€</v>
      </c>
      <c r="E86" s="224">
        <f t="shared" ref="E86:H86" si="6">IF($D$12="VO - Výzkumná organizace","",FLOOR(E67*(E41*$E$27+E42*$F$27),1))</f>
        <v>0</v>
      </c>
      <c r="F86" s="224">
        <f t="shared" si="6"/>
        <v>0</v>
      </c>
      <c r="G86" s="224">
        <f t="shared" si="6"/>
        <v>0</v>
      </c>
      <c r="H86" s="224">
        <f t="shared" si="6"/>
        <v>0</v>
      </c>
      <c r="I86" s="225">
        <f>SUM(E86:H86)</f>
        <v>0</v>
      </c>
      <c r="J86" s="507"/>
      <c r="K86" s="428"/>
      <c r="L86" s="29"/>
    </row>
    <row r="87" spans="1:26" ht="34.5" customHeight="1">
      <c r="A87" s="1"/>
      <c r="B87" s="509" t="str">
        <f>IF(FP_HÚ&lt;&gt;"VO - výzkumná organizace","","Maximální výše podpory pro výzkumnou organizaci
(při dodržení max. možné intenzity podpory na projekt)")</f>
        <v/>
      </c>
      <c r="C87" s="510"/>
      <c r="D87" s="226" t="str">
        <f>IF(FP_HÚ&lt;&gt;"VO - výzkumná organizace","","€")</f>
        <v/>
      </c>
      <c r="E87" s="227" t="str">
        <f>IF(FP_HÚ&lt;&gt;"VO - výzkumná organizace","",PRODUCT(E67*$F$27))</f>
        <v/>
      </c>
      <c r="F87" s="227" t="str">
        <f>IF(FP_HÚ&lt;&gt;"VO - výzkumná organizace","",PRODUCT(F67*$F$27))</f>
        <v/>
      </c>
      <c r="G87" s="227" t="str">
        <f>IF(FP_HÚ&lt;&gt;"VO - výzkumná organizace","",PRODUCT(G67*$F$27))</f>
        <v/>
      </c>
      <c r="H87" s="227" t="str">
        <f>IF(FP_HÚ&lt;&gt;"VO - výzkumná organizace","",PRODUCT(H67*$F$27))</f>
        <v/>
      </c>
      <c r="I87" s="228" t="str">
        <f>IF(B87="","",SUM(E87:H87))</f>
        <v/>
      </c>
      <c r="J87" s="508"/>
      <c r="K87" s="431"/>
      <c r="L87" s="29"/>
      <c r="M87" s="1"/>
      <c r="N87" s="1"/>
      <c r="O87" s="1"/>
      <c r="P87" s="1"/>
      <c r="Q87" s="1"/>
      <c r="R87" s="1"/>
      <c r="S87" s="1"/>
      <c r="T87" s="1"/>
      <c r="U87" s="1"/>
      <c r="V87" s="1"/>
      <c r="W87" s="1"/>
      <c r="X87" s="1"/>
      <c r="Y87" s="1"/>
      <c r="Z87" s="1"/>
    </row>
    <row r="88" spans="1:26" ht="21" customHeight="1">
      <c r="A88" s="1"/>
      <c r="B88" s="511" t="s">
        <v>258</v>
      </c>
      <c r="C88" s="510"/>
      <c r="D88" s="229" t="s">
        <v>236</v>
      </c>
      <c r="E88" s="395"/>
      <c r="F88" s="395"/>
      <c r="G88" s="395"/>
      <c r="H88" s="395"/>
      <c r="I88" s="225">
        <f t="shared" ref="I88:I89" si="7">SUM(E88:H88)</f>
        <v>0</v>
      </c>
      <c r="J88" s="230"/>
      <c r="K88" s="231"/>
      <c r="L88" s="29"/>
    </row>
    <row r="89" spans="1:26" ht="21" customHeight="1">
      <c r="A89" s="1"/>
      <c r="B89" s="509" t="s">
        <v>259</v>
      </c>
      <c r="C89" s="510"/>
      <c r="D89" s="232" t="s">
        <v>236</v>
      </c>
      <c r="E89" s="233">
        <f t="shared" ref="E89:H89" si="8">E90-E88</f>
        <v>0</v>
      </c>
      <c r="F89" s="233">
        <f t="shared" si="8"/>
        <v>0</v>
      </c>
      <c r="G89" s="233">
        <f t="shared" si="8"/>
        <v>0</v>
      </c>
      <c r="H89" s="233">
        <f t="shared" si="8"/>
        <v>0</v>
      </c>
      <c r="I89" s="228">
        <f t="shared" si="7"/>
        <v>0</v>
      </c>
      <c r="J89" s="29"/>
      <c r="K89" s="29"/>
      <c r="L89" s="29"/>
    </row>
    <row r="90" spans="1:26" ht="21" customHeight="1">
      <c r="A90" s="1"/>
      <c r="B90" s="511" t="s">
        <v>260</v>
      </c>
      <c r="C90" s="510"/>
      <c r="D90" s="229" t="s">
        <v>236</v>
      </c>
      <c r="E90" s="224">
        <f t="shared" ref="E90:I90" si="9">E67</f>
        <v>0</v>
      </c>
      <c r="F90" s="224">
        <f t="shared" si="9"/>
        <v>0</v>
      </c>
      <c r="G90" s="224">
        <f t="shared" si="9"/>
        <v>0</v>
      </c>
      <c r="H90" s="224">
        <f t="shared" si="9"/>
        <v>0</v>
      </c>
      <c r="I90" s="225">
        <f t="shared" si="9"/>
        <v>0</v>
      </c>
      <c r="J90" s="29"/>
      <c r="K90" s="29"/>
      <c r="L90" s="29"/>
    </row>
    <row r="91" spans="1:26" ht="3" customHeight="1">
      <c r="A91" s="27"/>
      <c r="B91" s="199"/>
      <c r="C91" s="200"/>
      <c r="D91" s="234"/>
      <c r="E91" s="235"/>
      <c r="F91" s="235"/>
      <c r="G91" s="236"/>
      <c r="H91" s="236"/>
      <c r="I91" s="237"/>
      <c r="J91" s="29"/>
      <c r="K91" s="29"/>
      <c r="L91" s="10"/>
      <c r="M91" s="27"/>
      <c r="N91" s="27"/>
      <c r="O91" s="27"/>
      <c r="P91" s="27"/>
      <c r="Q91" s="27"/>
      <c r="R91" s="27"/>
      <c r="S91" s="27"/>
      <c r="T91" s="27"/>
      <c r="U91" s="27"/>
      <c r="V91" s="27"/>
      <c r="W91" s="27"/>
      <c r="X91" s="27"/>
      <c r="Y91" s="27"/>
      <c r="Z91" s="27"/>
    </row>
    <row r="92" spans="1:26" ht="18" customHeight="1">
      <c r="A92" s="1"/>
      <c r="B92" s="502" t="s">
        <v>261</v>
      </c>
      <c r="C92" s="503"/>
      <c r="D92" s="205" t="s">
        <v>233</v>
      </c>
      <c r="E92" s="238">
        <f t="shared" ref="E92:I92" si="10">IFERROR(E88/E90,0)</f>
        <v>0</v>
      </c>
      <c r="F92" s="238">
        <f t="shared" si="10"/>
        <v>0</v>
      </c>
      <c r="G92" s="239">
        <f t="shared" si="10"/>
        <v>0</v>
      </c>
      <c r="H92" s="239">
        <f t="shared" si="10"/>
        <v>0</v>
      </c>
      <c r="I92" s="240">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4"/>
      <c r="B94" s="57"/>
      <c r="C94" s="57"/>
      <c r="D94" s="57"/>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504" t="str">
        <f>IF($I$87="",IF($I$88&gt;$I$86,"  Přesáhli jste maximální možnou intenzitu podpory 
  pro daný typ subjektu dle Nařízení EK!",""),IF($I$88&gt;$I$87,"  Přesáhli jste maximální možnou intenzitu podpory 
  pro daný typ subjektu dle Nařízení EK!",""))</f>
        <v/>
      </c>
      <c r="J94" s="428"/>
      <c r="K94" s="57"/>
      <c r="L94" s="57"/>
      <c r="M94" s="164"/>
      <c r="N94" s="164"/>
      <c r="O94" s="164"/>
      <c r="P94" s="164"/>
      <c r="Q94" s="164"/>
      <c r="R94" s="164"/>
      <c r="S94" s="164"/>
      <c r="T94" s="164"/>
      <c r="U94" s="164"/>
      <c r="V94" s="164"/>
      <c r="W94" s="164"/>
      <c r="X94" s="164"/>
      <c r="Y94" s="164"/>
      <c r="Z94" s="164"/>
    </row>
    <row r="95" spans="1:26" ht="31.5" customHeight="1">
      <c r="A95" s="1"/>
      <c r="B95" s="241" t="str">
        <f>IF('Identifikační údaje'!D25=1,"Kontrola podpory za všechny české uchazeče 
a za projekt dle programu "&amp;číselníky!AF44,"")</f>
        <v/>
      </c>
      <c r="C95" s="242"/>
      <c r="D95" s="243" t="str">
        <f>IF('Identifikační údaje'!D25=1,míra_podpory,"")</f>
        <v/>
      </c>
      <c r="E95" s="505" t="str">
        <f>IF('Identifikační údaje'!D25=1,IF($D$95&lt;=$E$32,"  Požadovaná podpora je v pořádku.","  Požadovaná podpora převyšuje maximální možnou podporu 
  plynoucí z podmínek programu "&amp;číselníky!AF44&amp;"!"),"")</f>
        <v/>
      </c>
      <c r="F95" s="420"/>
      <c r="G95" s="421"/>
      <c r="H95" s="211"/>
      <c r="I95" s="429"/>
      <c r="J95" s="431"/>
      <c r="K95" s="244"/>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2"/>
      <c r="J96" s="212"/>
      <c r="K96" s="244"/>
      <c r="L96" s="29"/>
      <c r="M96" s="1"/>
      <c r="N96" s="1"/>
      <c r="O96" s="1"/>
      <c r="P96" s="1"/>
      <c r="Q96" s="1"/>
      <c r="R96" s="1"/>
      <c r="S96" s="1"/>
      <c r="T96" s="1"/>
      <c r="U96" s="1"/>
      <c r="V96" s="1"/>
      <c r="W96" s="1"/>
      <c r="X96" s="1"/>
      <c r="Y96" s="1"/>
      <c r="Z96" s="1"/>
    </row>
    <row r="97" spans="1:26" ht="44.25" customHeight="1">
      <c r="A97" s="1"/>
      <c r="B97" s="506" t="s">
        <v>262</v>
      </c>
      <c r="C97" s="420"/>
      <c r="D97" s="420"/>
      <c r="E97" s="420"/>
      <c r="F97" s="420"/>
      <c r="G97" s="420"/>
      <c r="H97" s="420"/>
      <c r="I97" s="421"/>
      <c r="J97" s="9"/>
      <c r="K97" s="9"/>
      <c r="L97" s="9"/>
      <c r="M97" s="1"/>
      <c r="N97" s="1"/>
      <c r="O97" s="1"/>
      <c r="P97" s="1"/>
      <c r="Q97" s="1"/>
      <c r="R97" s="1"/>
      <c r="S97" s="1"/>
      <c r="T97" s="1"/>
      <c r="U97" s="1"/>
      <c r="V97" s="1"/>
      <c r="W97" s="1"/>
      <c r="X97" s="1"/>
      <c r="Y97" s="1"/>
      <c r="Z97" s="1"/>
    </row>
    <row r="98" spans="1:26" ht="14.25" customHeight="1">
      <c r="A98" s="1"/>
      <c r="B98" s="506" t="s">
        <v>263</v>
      </c>
      <c r="C98" s="420"/>
      <c r="D98" s="420"/>
      <c r="E98" s="420"/>
      <c r="F98" s="420"/>
      <c r="G98" s="420"/>
      <c r="H98" s="420"/>
      <c r="I98" s="421"/>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06"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0"/>
      <c r="D100" s="420"/>
      <c r="E100" s="420"/>
      <c r="F100" s="420"/>
      <c r="G100" s="420"/>
      <c r="H100" s="420"/>
      <c r="I100" s="420"/>
      <c r="J100" s="420"/>
      <c r="K100" s="421"/>
      <c r="L100" s="29"/>
    </row>
    <row r="101" spans="1:26" ht="15.75" customHeight="1">
      <c r="A101" s="1"/>
      <c r="B101" s="1"/>
      <c r="C101" s="107"/>
      <c r="D101" s="73"/>
      <c r="E101" s="73"/>
      <c r="F101" s="73"/>
      <c r="G101" s="73"/>
      <c r="H101" s="73"/>
      <c r="I101" s="73"/>
      <c r="J101" s="107"/>
      <c r="K101" s="107"/>
      <c r="L101" s="73"/>
    </row>
    <row r="102" spans="1:26" ht="15.75" customHeight="1">
      <c r="A102" s="27"/>
      <c r="B102" s="45"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49" t="s">
        <v>265</v>
      </c>
      <c r="C104" s="246"/>
      <c r="D104" s="550" t="s">
        <v>236</v>
      </c>
      <c r="E104" s="544">
        <f t="shared" ref="E104:H104" si="11">E67*(1-E92)</f>
        <v>0</v>
      </c>
      <c r="F104" s="544">
        <f t="shared" si="11"/>
        <v>0</v>
      </c>
      <c r="G104" s="544">
        <f t="shared" si="11"/>
        <v>0</v>
      </c>
      <c r="H104" s="544">
        <f t="shared" si="11"/>
        <v>0</v>
      </c>
      <c r="I104" s="546">
        <f>SUM(E104:H105)</f>
        <v>0</v>
      </c>
      <c r="J104" s="29"/>
      <c r="K104" s="29"/>
      <c r="L104" s="105"/>
      <c r="M104" s="1"/>
      <c r="N104" s="1"/>
      <c r="O104" s="1"/>
      <c r="P104" s="1"/>
      <c r="Q104" s="1"/>
      <c r="R104" s="1"/>
      <c r="S104" s="1"/>
      <c r="T104" s="1"/>
      <c r="U104" s="1"/>
      <c r="V104" s="1"/>
      <c r="W104" s="1"/>
      <c r="X104" s="1"/>
      <c r="Y104" s="1"/>
      <c r="Z104" s="1"/>
    </row>
    <row r="105" spans="1:26" ht="13.5" customHeight="1">
      <c r="A105" s="27"/>
      <c r="B105" s="452"/>
      <c r="C105" s="246"/>
      <c r="D105" s="551"/>
      <c r="E105" s="545"/>
      <c r="F105" s="545"/>
      <c r="G105" s="545"/>
      <c r="H105" s="545"/>
      <c r="I105" s="547"/>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50"/>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5"/>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5"/>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86" t="str">
        <f>Pokyny!E51</f>
        <v xml:space="preserve"> Verze 1: listopad 2022.</v>
      </c>
      <c r="K114" s="548"/>
      <c r="L114" s="73"/>
    </row>
    <row r="115" spans="1:26" ht="15.75" customHeight="1">
      <c r="A115" s="1"/>
      <c r="B115" s="1"/>
      <c r="C115" s="1"/>
      <c r="D115" s="1"/>
      <c r="E115" s="1"/>
      <c r="F115" s="1"/>
      <c r="G115" s="1"/>
      <c r="H115" s="1"/>
      <c r="I115" s="1"/>
      <c r="J115" s="1"/>
      <c r="K115" s="107"/>
      <c r="L115" s="73"/>
    </row>
    <row r="116" spans="1:26" ht="15.75" customHeight="1">
      <c r="A116" s="1"/>
      <c r="B116" s="72"/>
      <c r="C116" s="72"/>
      <c r="D116" s="72"/>
      <c r="E116" s="72"/>
      <c r="F116" s="72"/>
      <c r="G116" s="72"/>
      <c r="H116" s="72"/>
      <c r="I116" s="72"/>
      <c r="J116" s="72"/>
      <c r="K116" s="251"/>
      <c r="L116" s="73"/>
    </row>
    <row r="117" spans="1:26" ht="15.75" customHeight="1">
      <c r="A117" s="1"/>
      <c r="C117" s="1"/>
      <c r="H117" s="1"/>
      <c r="K117" s="73"/>
      <c r="L117" s="73"/>
    </row>
    <row r="118" spans="1:26" ht="15.75" customHeight="1">
      <c r="A118" s="1"/>
      <c r="C118" s="1"/>
      <c r="H118" s="1"/>
      <c r="K118" s="73"/>
      <c r="L118" s="73"/>
    </row>
    <row r="119" spans="1:26" ht="15.75" customHeight="1">
      <c r="A119" s="1"/>
      <c r="C119" s="1"/>
      <c r="H119" s="1"/>
      <c r="L119" s="73"/>
    </row>
    <row r="120" spans="1:26" ht="15.75" customHeight="1">
      <c r="A120" s="1"/>
      <c r="C120" s="1"/>
      <c r="H120" s="1"/>
      <c r="J120" s="480" t="s">
        <v>16</v>
      </c>
      <c r="K120" s="455"/>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NdAo6ro8QblyKM3ychJ5S+7rDAp95lPExOCyyYmR002MXmfV+QA8v1JB1CkJn9BmHrRtuB9/LgQZdf4FIFK2kQ==" saltValue="60RPsWysgRJQVFgOK6YpYA==" spinCount="100000" sheet="1" objects="1" scenarios="1"/>
  <mergeCells count="60">
    <mergeCell ref="H104:H105"/>
    <mergeCell ref="I104:I105"/>
    <mergeCell ref="J114:K114"/>
    <mergeCell ref="J120:K120"/>
    <mergeCell ref="B98:I98"/>
    <mergeCell ref="B100:K100"/>
    <mergeCell ref="B104:B105"/>
    <mergeCell ref="D104:D105"/>
    <mergeCell ref="E104:E105"/>
    <mergeCell ref="F104:F105"/>
    <mergeCell ref="G104:G105"/>
    <mergeCell ref="B3:G3"/>
    <mergeCell ref="B6:K6"/>
    <mergeCell ref="D8:F8"/>
    <mergeCell ref="F10:I10"/>
    <mergeCell ref="D12:E12"/>
    <mergeCell ref="B14:B15"/>
    <mergeCell ref="D14:D15"/>
    <mergeCell ref="E14:F15"/>
    <mergeCell ref="B17:I17"/>
    <mergeCell ref="B18:L18"/>
    <mergeCell ref="B21:B22"/>
    <mergeCell ref="G27:I27"/>
    <mergeCell ref="B30:D30"/>
    <mergeCell ref="B37:G37"/>
    <mergeCell ref="B38:G38"/>
    <mergeCell ref="B40:C40"/>
    <mergeCell ref="B41:C41"/>
    <mergeCell ref="B42:C42"/>
    <mergeCell ref="B44:C44"/>
    <mergeCell ref="B45:C45"/>
    <mergeCell ref="B46:C46"/>
    <mergeCell ref="B51:I51"/>
    <mergeCell ref="B52:I52"/>
    <mergeCell ref="B53:I53"/>
    <mergeCell ref="B58:L58"/>
    <mergeCell ref="B60:C60"/>
    <mergeCell ref="B61:C61"/>
    <mergeCell ref="B62:C62"/>
    <mergeCell ref="B63:C63"/>
    <mergeCell ref="B64:C64"/>
    <mergeCell ref="B65:C65"/>
    <mergeCell ref="B67:C67"/>
    <mergeCell ref="J67:K67"/>
    <mergeCell ref="I69:J69"/>
    <mergeCell ref="D71:G71"/>
    <mergeCell ref="D73:G73"/>
    <mergeCell ref="B75:I76"/>
    <mergeCell ref="B83:I83"/>
    <mergeCell ref="B85:C85"/>
    <mergeCell ref="B86:C86"/>
    <mergeCell ref="B92:C92"/>
    <mergeCell ref="I94:J95"/>
    <mergeCell ref="E95:G95"/>
    <mergeCell ref="B97:I97"/>
    <mergeCell ref="J86:K87"/>
    <mergeCell ref="B87:C87"/>
    <mergeCell ref="B88:C88"/>
    <mergeCell ref="B89:C89"/>
    <mergeCell ref="B90:C90"/>
  </mergeCells>
  <conditionalFormatting sqref="B4:C4">
    <cfRule type="notContainsBlanks" dxfId="60" priority="1">
      <formula>LEN(TRIM(B4))&gt;0</formula>
    </cfRule>
  </conditionalFormatting>
  <conditionalFormatting sqref="E32">
    <cfRule type="notContainsBlanks" dxfId="59" priority="2">
      <formula>LEN(TRIM(E32))&gt;0</formula>
    </cfRule>
  </conditionalFormatting>
  <conditionalFormatting sqref="D71">
    <cfRule type="containsText" dxfId="58" priority="3" operator="containsText" text="překročily">
      <formula>NOT(ISERROR(SEARCH(("překročily"),(D71))))</formula>
    </cfRule>
  </conditionalFormatting>
  <conditionalFormatting sqref="D71">
    <cfRule type="containsText" dxfId="57" priority="4" operator="containsText" text="v pořádku">
      <formula>NOT(ISERROR(SEARCH(("v pořádku"),(D71))))</formula>
    </cfRule>
  </conditionalFormatting>
  <conditionalFormatting sqref="D71">
    <cfRule type="containsBlanks" dxfId="56" priority="5">
      <formula>LEN(TRIM(D71))=0</formula>
    </cfRule>
  </conditionalFormatting>
  <conditionalFormatting sqref="E95:E96">
    <cfRule type="containsText" dxfId="55" priority="6" operator="containsText" text="převyšuje">
      <formula>NOT(ISERROR(SEARCH(("převyšuje"),(E95))))</formula>
    </cfRule>
  </conditionalFormatting>
  <conditionalFormatting sqref="E95:E96">
    <cfRule type="containsText" dxfId="54" priority="7" operator="containsText" text="v pořádku">
      <formula>NOT(ISERROR(SEARCH(("v pořádku"),(E95))))</formula>
    </cfRule>
  </conditionalFormatting>
  <conditionalFormatting sqref="D8:F8">
    <cfRule type="containsText" dxfId="53" priority="8" operator="containsText" text="chybí">
      <formula>NOT(ISERROR(SEARCH(("chybí"),(D8))))</formula>
    </cfRule>
  </conditionalFormatting>
  <conditionalFormatting sqref="D12">
    <cfRule type="containsText" dxfId="52" priority="9" operator="containsText" text="chybí">
      <formula>NOT(ISERROR(SEARCH(("chybí"),(D12))))</formula>
    </cfRule>
  </conditionalFormatting>
  <conditionalFormatting sqref="D95:D96">
    <cfRule type="notContainsBlanks" dxfId="51" priority="10">
      <formula>LEN(TRIM(D95))&gt;0</formula>
    </cfRule>
  </conditionalFormatting>
  <conditionalFormatting sqref="D95:D96">
    <cfRule type="containsBlanks" dxfId="50" priority="11">
      <formula>LEN(TRIM(D95))=0</formula>
    </cfRule>
  </conditionalFormatting>
  <conditionalFormatting sqref="D12:E12">
    <cfRule type="notContainsText" dxfId="49" priority="12" operator="notContains" text="Chybí">
      <formula>ISERROR(SEARCH(("Chybí"),(D12)))</formula>
    </cfRule>
  </conditionalFormatting>
  <conditionalFormatting sqref="D73">
    <cfRule type="containsText" dxfId="48" priority="13" operator="containsText" text="překročena">
      <formula>NOT(ISERROR(SEARCH(("překročena"),(D73))))</formula>
    </cfRule>
  </conditionalFormatting>
  <conditionalFormatting sqref="D73">
    <cfRule type="containsText" dxfId="47" priority="14" operator="containsText" text="v pořádku">
      <formula>NOT(ISERROR(SEARCH(("v pořádku"),(D73))))</formula>
    </cfRule>
  </conditionalFormatting>
  <conditionalFormatting sqref="E95:E96">
    <cfRule type="containsText" dxfId="46" priority="15" operator="containsText" text="Pro kontrolu">
      <formula>NOT(ISERROR(SEARCH(("Pro kontrolu"),(E95))))</formula>
    </cfRule>
  </conditionalFormatting>
  <conditionalFormatting sqref="D71 D73">
    <cfRule type="containsText" dxfId="45" priority="16" operator="containsText" text="relevantní">
      <formula>NOT(ISERROR(SEARCH(("relevantní"),(D71))))</formula>
    </cfRule>
  </conditionalFormatting>
  <conditionalFormatting sqref="E94:H94">
    <cfRule type="containsText" dxfId="44"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7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700-000003000000}">
      <formula1>IF($H$87="",$H$86,$H$67)</formula1>
    </dataValidation>
  </dataValidations>
  <hyperlinks>
    <hyperlink ref="B57" r:id="rId1" xr:uid="{00000000-0004-0000-07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možností rozevíracího seznamu." xr:uid="{00000000-0002-0000-0700-000004000000}">
          <x14:formula1>
            <xm:f>číselníky!$Z$11:$Z$12</xm:f>
          </x14:formula1>
          <xm:sqref>D14</xm:sqref>
        </x14:dataValidation>
        <x14:dataValidation type="list" allowBlank="1" showInputMessage="1" showErrorMessage="1" prompt="Neplatná hodnota - Vyberte prosím některou z možností rozevíracího seznamu." xr:uid="{00000000-0002-0000-0700-000005000000}">
          <x14:formula1>
            <xm:f>číselníky!$Z$15:$Z$17</xm:f>
          </x14:formula1>
          <xm:sqref>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topLeftCell="A10" workbookViewId="0">
      <selection activeCell="D14" sqref="D14:D15"/>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35" t="s">
        <v>270</v>
      </c>
      <c r="C3" s="536"/>
      <c r="D3" s="536"/>
      <c r="E3" s="536"/>
      <c r="F3" s="536"/>
      <c r="G3" s="537"/>
      <c r="H3" s="124"/>
      <c r="I3" s="124"/>
      <c r="J3" s="124"/>
      <c r="K3" s="124"/>
      <c r="L3" s="1"/>
      <c r="M3" s="1"/>
      <c r="N3" s="1"/>
      <c r="O3" s="1"/>
      <c r="P3" s="1"/>
      <c r="Q3" s="1"/>
      <c r="R3" s="1"/>
      <c r="S3" s="1"/>
      <c r="T3" s="1"/>
      <c r="U3" s="1"/>
      <c r="V3" s="1"/>
      <c r="W3" s="1"/>
      <c r="X3" s="1"/>
      <c r="Y3" s="1"/>
      <c r="Z3" s="1"/>
    </row>
    <row r="4" spans="1:26" ht="15.75" customHeight="1">
      <c r="A4" s="1"/>
      <c r="B4" s="252"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
      </c>
      <c r="C4" s="125"/>
      <c r="D4" s="73"/>
      <c r="E4" s="73"/>
      <c r="F4" s="73"/>
      <c r="G4" s="73"/>
      <c r="H4" s="73"/>
      <c r="I4" s="73"/>
      <c r="J4" s="73"/>
      <c r="K4" s="73"/>
      <c r="L4" s="73"/>
      <c r="M4" s="1"/>
      <c r="N4" s="1"/>
      <c r="O4" s="1"/>
      <c r="P4" s="1"/>
      <c r="Q4" s="1"/>
      <c r="R4" s="1"/>
      <c r="S4" s="1"/>
      <c r="T4" s="1"/>
      <c r="U4" s="1"/>
      <c r="V4" s="1"/>
      <c r="W4" s="1"/>
      <c r="X4" s="1"/>
      <c r="Y4" s="1"/>
      <c r="Z4" s="1"/>
    </row>
    <row r="5" spans="1:26" ht="15.75" customHeight="1">
      <c r="A5" s="1"/>
      <c r="B5" s="104"/>
      <c r="C5" s="104"/>
      <c r="D5" s="73"/>
      <c r="E5" s="73"/>
      <c r="F5" s="73"/>
      <c r="G5" s="73"/>
      <c r="H5" s="73"/>
      <c r="I5" s="73"/>
      <c r="J5" s="73"/>
      <c r="K5" s="73"/>
      <c r="L5" s="73"/>
      <c r="M5" s="1"/>
      <c r="N5" s="1"/>
      <c r="O5" s="1"/>
      <c r="P5" s="1"/>
      <c r="Q5" s="1"/>
      <c r="R5" s="1"/>
      <c r="S5" s="1"/>
      <c r="T5" s="1"/>
      <c r="U5" s="1"/>
      <c r="V5" s="1"/>
      <c r="W5" s="1"/>
      <c r="X5" s="1"/>
      <c r="Y5" s="1"/>
      <c r="Z5" s="1"/>
    </row>
    <row r="6" spans="1:26" ht="24" customHeight="1">
      <c r="A6" s="1"/>
      <c r="B6" s="438" t="s">
        <v>271</v>
      </c>
      <c r="C6" s="439"/>
      <c r="D6" s="439"/>
      <c r="E6" s="439"/>
      <c r="F6" s="439"/>
      <c r="G6" s="439"/>
      <c r="H6" s="439"/>
      <c r="I6" s="439"/>
      <c r="J6" s="439"/>
      <c r="K6" s="440"/>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272</v>
      </c>
      <c r="C8" s="104"/>
      <c r="D8" s="555" t="str">
        <f>IF('Identifikační údaje'!D25&lt;=1,"",IF('Další účastník 1'!D15="","Chybí doplnit obchodní jméno na listu Další účastník 1",číselníky!Y10))</f>
        <v>Chybí doplnit obchodní jméno na listu Další účastník 1</v>
      </c>
      <c r="E8" s="455"/>
      <c r="F8" s="455"/>
      <c r="G8" s="128"/>
      <c r="H8" s="253"/>
      <c r="I8" s="22"/>
      <c r="J8" s="22"/>
      <c r="K8" s="22"/>
      <c r="L8" s="22"/>
      <c r="M8" s="1"/>
      <c r="N8" s="1"/>
      <c r="O8" s="1"/>
      <c r="P8" s="1"/>
      <c r="Q8" s="1"/>
      <c r="R8" s="1"/>
      <c r="S8" s="1"/>
      <c r="T8" s="1"/>
      <c r="U8" s="1"/>
      <c r="V8" s="1"/>
      <c r="W8" s="1"/>
      <c r="X8" s="1"/>
      <c r="Y8" s="1"/>
      <c r="Z8" s="1"/>
    </row>
    <row r="9" spans="1:26" ht="15.75" customHeight="1">
      <c r="A9" s="1"/>
      <c r="B9" s="104"/>
      <c r="C9" s="104"/>
      <c r="D9" s="129"/>
      <c r="E9" s="22"/>
      <c r="F9" s="22"/>
      <c r="G9" s="22"/>
      <c r="H9" s="22"/>
      <c r="I9" s="22"/>
      <c r="J9" s="22"/>
      <c r="K9" s="22"/>
      <c r="L9" s="22"/>
      <c r="M9" s="1"/>
      <c r="N9" s="1"/>
      <c r="O9" s="1"/>
      <c r="P9" s="1"/>
      <c r="Q9" s="1"/>
      <c r="R9" s="1"/>
      <c r="S9" s="1"/>
      <c r="T9" s="1"/>
      <c r="U9" s="1"/>
      <c r="V9" s="1"/>
      <c r="W9" s="1"/>
      <c r="X9" s="1"/>
      <c r="Y9" s="1"/>
      <c r="Z9" s="1"/>
    </row>
    <row r="10" spans="1:26" ht="15.75" customHeight="1">
      <c r="A10" s="1"/>
      <c r="B10" s="45" t="s">
        <v>273</v>
      </c>
      <c r="C10" s="115"/>
      <c r="D10" s="129"/>
      <c r="E10" s="129"/>
      <c r="F10" s="556"/>
      <c r="G10" s="420"/>
      <c r="H10" s="421"/>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171</v>
      </c>
      <c r="C12" s="29"/>
      <c r="D12" s="557" t="str">
        <f>IF('Identifikační údaje'!D25&lt;=1,"",IF('Další účastník 1'!$D$19="Vyberte možnost:","Chybí doplnit na listu Další účastník 1",číselníky!X15))</f>
        <v>Chybí doplnit na listu Další účastník 1</v>
      </c>
      <c r="E12" s="421"/>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1"/>
      <c r="F13" s="29"/>
      <c r="G13" s="29"/>
      <c r="H13" s="29"/>
      <c r="I13" s="29"/>
      <c r="J13" s="29"/>
      <c r="K13" s="29"/>
      <c r="L13" s="29"/>
      <c r="M13" s="1"/>
      <c r="N13" s="1"/>
      <c r="O13" s="1"/>
      <c r="P13" s="1"/>
      <c r="Q13" s="1"/>
      <c r="R13" s="1"/>
      <c r="S13" s="1"/>
      <c r="T13" s="1"/>
      <c r="U13" s="1"/>
      <c r="V13" s="1"/>
      <c r="W13" s="1"/>
      <c r="X13" s="1"/>
      <c r="Y13" s="1"/>
      <c r="Z13" s="1"/>
    </row>
    <row r="14" spans="1:26" ht="15" customHeight="1">
      <c r="A14" s="1"/>
      <c r="B14" s="490" t="s">
        <v>274</v>
      </c>
      <c r="C14" s="29"/>
      <c r="D14" s="531"/>
      <c r="E14" s="558" t="str">
        <f>IF('Identifikační údaje'!D25="Vyberte možnost:","",IF('Identifikační údaje'!D25&lt;=1,"",IF(D14="","     Nevyplněno","")))</f>
        <v/>
      </c>
      <c r="F14" s="428"/>
      <c r="G14" s="29"/>
      <c r="H14" s="29"/>
      <c r="I14" s="29"/>
      <c r="J14" s="29"/>
      <c r="K14" s="29"/>
      <c r="L14" s="29"/>
      <c r="M14" s="1"/>
      <c r="N14" s="1"/>
      <c r="O14" s="1"/>
      <c r="P14" s="1"/>
      <c r="Q14" s="1"/>
      <c r="R14" s="1"/>
      <c r="S14" s="1"/>
      <c r="T14" s="1"/>
      <c r="U14" s="1"/>
      <c r="V14" s="1"/>
      <c r="W14" s="1"/>
      <c r="X14" s="1"/>
      <c r="Y14" s="1"/>
      <c r="Z14" s="1"/>
    </row>
    <row r="15" spans="1:26" ht="15" customHeight="1">
      <c r="A15" s="1"/>
      <c r="B15" s="452"/>
      <c r="C15" s="29"/>
      <c r="D15" s="492"/>
      <c r="E15" s="559"/>
      <c r="F15" s="431"/>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485" t="s">
        <v>275</v>
      </c>
      <c r="C17" s="420"/>
      <c r="D17" s="420"/>
      <c r="E17" s="420"/>
      <c r="F17" s="420"/>
      <c r="G17" s="420"/>
      <c r="H17" s="421"/>
      <c r="I17" s="157"/>
      <c r="J17" s="157"/>
      <c r="K17" s="157"/>
      <c r="L17" s="157"/>
      <c r="M17" s="1"/>
      <c r="N17" s="1"/>
      <c r="O17" s="1"/>
      <c r="P17" s="1"/>
      <c r="Q17" s="1"/>
      <c r="R17" s="1"/>
      <c r="S17" s="1"/>
      <c r="T17" s="1"/>
      <c r="U17" s="1"/>
      <c r="V17" s="1"/>
      <c r="W17" s="1"/>
      <c r="X17" s="1"/>
      <c r="Y17" s="1"/>
      <c r="Z17" s="1"/>
    </row>
    <row r="18" spans="1:26" ht="54.75" customHeight="1">
      <c r="A18" s="1"/>
      <c r="B18" s="506" t="s">
        <v>276</v>
      </c>
      <c r="C18" s="420"/>
      <c r="D18" s="420"/>
      <c r="E18" s="420"/>
      <c r="F18" s="420"/>
      <c r="G18" s="420"/>
      <c r="H18" s="420"/>
      <c r="I18" s="420"/>
      <c r="J18" s="420"/>
      <c r="K18" s="420"/>
      <c r="L18" s="421"/>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27"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c r="M21" s="1"/>
      <c r="N21" s="1"/>
      <c r="O21" s="1"/>
      <c r="P21" s="1"/>
      <c r="Q21" s="1"/>
      <c r="R21" s="1"/>
      <c r="S21" s="1"/>
      <c r="T21" s="1"/>
      <c r="U21" s="1"/>
      <c r="V21" s="1"/>
      <c r="W21" s="1"/>
      <c r="X21" s="1"/>
      <c r="Y21" s="1"/>
      <c r="Z21" s="1"/>
    </row>
    <row r="22" spans="1:26" ht="30.75" customHeight="1">
      <c r="A22" s="1"/>
      <c r="B22" s="452"/>
      <c r="C22" s="29"/>
      <c r="D22" s="139" t="s">
        <v>214</v>
      </c>
      <c r="E22" s="140">
        <v>0.7</v>
      </c>
      <c r="F22" s="140">
        <v>0.45</v>
      </c>
      <c r="G22" s="140">
        <v>0.8</v>
      </c>
      <c r="H22" s="141">
        <v>0.6</v>
      </c>
      <c r="I22" s="29"/>
      <c r="J22" s="29"/>
      <c r="K22" s="29"/>
      <c r="L22" s="29"/>
      <c r="M22" s="1"/>
      <c r="N22" s="1"/>
      <c r="O22" s="1"/>
      <c r="P22" s="1"/>
      <c r="Q22" s="1"/>
      <c r="R22" s="1"/>
      <c r="S22" s="1"/>
      <c r="T22" s="1"/>
      <c r="U22" s="1"/>
      <c r="V22" s="1"/>
      <c r="W22" s="1"/>
      <c r="X22" s="1"/>
      <c r="Y22" s="1"/>
      <c r="Z22" s="1"/>
    </row>
    <row r="23" spans="1:26" ht="30.75" customHeight="1">
      <c r="A23" s="1"/>
      <c r="B23" s="29"/>
      <c r="C23" s="29"/>
      <c r="D23" s="139" t="s">
        <v>215</v>
      </c>
      <c r="E23" s="142">
        <v>0.6</v>
      </c>
      <c r="F23" s="142">
        <v>0.35</v>
      </c>
      <c r="G23" s="142">
        <v>0.75</v>
      </c>
      <c r="H23" s="143">
        <v>0.5</v>
      </c>
      <c r="I23" s="29"/>
      <c r="J23" s="29"/>
      <c r="K23" s="29"/>
      <c r="L23" s="29"/>
      <c r="M23" s="1"/>
      <c r="N23" s="1"/>
      <c r="O23" s="1"/>
      <c r="P23" s="1"/>
      <c r="Q23" s="1"/>
      <c r="R23" s="1"/>
      <c r="S23" s="1"/>
      <c r="T23" s="1"/>
      <c r="U23" s="1"/>
      <c r="V23" s="1"/>
      <c r="W23" s="1"/>
      <c r="X23" s="1"/>
      <c r="Y23" s="1"/>
      <c r="Z23" s="1"/>
    </row>
    <row r="24" spans="1:26" ht="30.75" customHeight="1">
      <c r="A24" s="1"/>
      <c r="B24" s="29"/>
      <c r="C24" s="29"/>
      <c r="D24" s="144" t="s">
        <v>216</v>
      </c>
      <c r="E24" s="140">
        <v>0.5</v>
      </c>
      <c r="F24" s="140">
        <v>0.25</v>
      </c>
      <c r="G24" s="140">
        <v>0.65</v>
      </c>
      <c r="H24" s="141">
        <v>0.4</v>
      </c>
      <c r="I24" s="29"/>
      <c r="J24" s="29"/>
      <c r="K24" s="29"/>
      <c r="L24" s="29"/>
      <c r="M24" s="1"/>
      <c r="N24" s="1"/>
      <c r="O24" s="1"/>
      <c r="P24" s="1"/>
      <c r="Q24" s="1"/>
      <c r="R24" s="1"/>
      <c r="S24" s="1"/>
      <c r="T24" s="1"/>
      <c r="U24" s="1"/>
      <c r="V24" s="1"/>
      <c r="W24" s="1"/>
      <c r="X24" s="1"/>
      <c r="Y24" s="1"/>
      <c r="Z24" s="1"/>
    </row>
    <row r="25" spans="1:26" ht="30.75" customHeight="1">
      <c r="A25" s="1"/>
      <c r="B25" s="29"/>
      <c r="C25" s="29"/>
      <c r="D25" s="145" t="s">
        <v>217</v>
      </c>
      <c r="E25" s="146">
        <v>1</v>
      </c>
      <c r="F25" s="146">
        <v>1</v>
      </c>
      <c r="G25" s="146">
        <v>1</v>
      </c>
      <c r="H25" s="147">
        <v>1</v>
      </c>
      <c r="I25" s="29"/>
      <c r="J25" s="29"/>
      <c r="K25" s="29"/>
      <c r="L25" s="29"/>
      <c r="M25" s="1"/>
      <c r="N25" s="1"/>
      <c r="O25" s="1"/>
      <c r="P25" s="1"/>
      <c r="Q25" s="1"/>
      <c r="R25" s="1"/>
      <c r="S25" s="1"/>
      <c r="T25" s="1"/>
      <c r="U25" s="1"/>
      <c r="V25" s="1"/>
      <c r="W25" s="1"/>
      <c r="X25" s="1"/>
      <c r="Y25" s="1"/>
      <c r="Z25" s="1"/>
    </row>
    <row r="26" spans="1:26" ht="12.75" customHeight="1">
      <c r="A26" s="1"/>
      <c r="B26" s="29"/>
      <c r="C26" s="29"/>
      <c r="D26" s="148"/>
      <c r="E26" s="149"/>
      <c r="F26" s="149"/>
      <c r="G26" s="149"/>
      <c r="H26" s="149"/>
      <c r="I26" s="2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IF($D$12="",0,IF($D$12="Chybí doplnit na listu Další účastník 1",0,IF($D$14="ANO",číselníky!AF6,číselníky!AF8)))</f>
        <v>0</v>
      </c>
      <c r="F27" s="152">
        <f>IF($D$12="",0,IF($D$12="Chybí doplnit na listu Další účastník 1",0,IF($D$14="ANO",číselníky!AG6,číselníky!AG8)))</f>
        <v>0</v>
      </c>
      <c r="G27" s="528" t="s">
        <v>219</v>
      </c>
      <c r="H27" s="421"/>
      <c r="I27" s="153"/>
      <c r="J27" s="153"/>
      <c r="K27" s="29"/>
      <c r="L27" s="29"/>
      <c r="M27" s="1"/>
      <c r="N27" s="1"/>
      <c r="O27" s="1"/>
      <c r="P27" s="1"/>
      <c r="Q27" s="1"/>
      <c r="R27" s="1"/>
      <c r="S27" s="1"/>
      <c r="T27" s="1"/>
      <c r="U27" s="1"/>
      <c r="V27" s="1"/>
      <c r="W27" s="1"/>
      <c r="X27" s="1"/>
      <c r="Y27" s="1"/>
      <c r="Z27" s="1"/>
    </row>
    <row r="28" spans="1:26" ht="9" customHeight="1">
      <c r="A28" s="1"/>
      <c r="B28" s="29"/>
      <c r="C28" s="29"/>
      <c r="D28" s="29"/>
      <c r="E28" s="154"/>
      <c r="F28" s="154"/>
      <c r="G28" s="154"/>
      <c r="H28" s="29"/>
      <c r="I28" s="29"/>
      <c r="J28" s="29"/>
      <c r="K28" s="29"/>
      <c r="L28" s="29"/>
      <c r="M28" s="1"/>
      <c r="N28" s="1"/>
      <c r="O28" s="1"/>
      <c r="P28" s="1"/>
      <c r="Q28" s="1"/>
      <c r="R28" s="1"/>
      <c r="S28" s="1"/>
      <c r="T28" s="1"/>
      <c r="U28" s="1"/>
      <c r="V28" s="1"/>
      <c r="W28" s="1"/>
      <c r="X28" s="1"/>
      <c r="Y28" s="1"/>
      <c r="Z28" s="1"/>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29" t="str">
        <f>"Maximální míra podpory dle programu "&amp;číselníky!AF44</f>
        <v>Maximální míra podpory dle programu EPSILON</v>
      </c>
      <c r="C30" s="439"/>
      <c r="D30" s="479"/>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3" t="s">
        <v>277</v>
      </c>
      <c r="C32" s="29"/>
      <c r="D32" s="150" t="s">
        <v>222</v>
      </c>
      <c r="E32" s="158">
        <f>'Finanční plán hl. uchazeče'!E32</f>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60"/>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45"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85" t="s">
        <v>278</v>
      </c>
      <c r="C37" s="420"/>
      <c r="D37" s="420"/>
      <c r="E37" s="420"/>
      <c r="F37" s="420"/>
      <c r="G37" s="421"/>
      <c r="H37" s="163"/>
      <c r="I37" s="63"/>
      <c r="J37" s="63"/>
      <c r="K37" s="63"/>
      <c r="L37" s="63"/>
      <c r="M37" s="1"/>
      <c r="N37" s="1"/>
      <c r="O37" s="1"/>
      <c r="P37" s="1"/>
      <c r="Q37" s="1"/>
      <c r="R37" s="1"/>
      <c r="S37" s="1"/>
      <c r="T37" s="1"/>
      <c r="U37" s="1"/>
      <c r="V37" s="1"/>
      <c r="W37" s="1"/>
      <c r="X37" s="1"/>
      <c r="Y37" s="1"/>
      <c r="Z37" s="1"/>
    </row>
    <row r="38" spans="1:26" ht="15" customHeight="1">
      <c r="A38" s="1"/>
      <c r="B38" s="530" t="s">
        <v>279</v>
      </c>
      <c r="C38" s="420"/>
      <c r="D38" s="420"/>
      <c r="E38" s="420"/>
      <c r="F38" s="420"/>
      <c r="G38" s="421"/>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29"/>
      <c r="I39" s="29"/>
      <c r="J39" s="29"/>
      <c r="K39" s="29"/>
      <c r="L39" s="29"/>
      <c r="M39" s="1"/>
      <c r="N39" s="1"/>
      <c r="O39" s="1"/>
      <c r="P39" s="1"/>
      <c r="Q39" s="1"/>
      <c r="R39" s="1"/>
      <c r="S39" s="1"/>
      <c r="T39" s="1"/>
      <c r="U39" s="1"/>
      <c r="V39" s="1"/>
      <c r="W39" s="1"/>
      <c r="X39" s="1"/>
      <c r="Y39" s="1"/>
      <c r="Z39" s="1"/>
    </row>
    <row r="40" spans="1:26" ht="15.75" customHeight="1">
      <c r="A40" s="1"/>
      <c r="B40" s="516" t="s">
        <v>226</v>
      </c>
      <c r="C40" s="514"/>
      <c r="D40" s="165" t="s">
        <v>227</v>
      </c>
      <c r="E40" s="165" t="s">
        <v>228</v>
      </c>
      <c r="F40" s="165" t="s">
        <v>229</v>
      </c>
      <c r="G40" s="165" t="s">
        <v>230</v>
      </c>
      <c r="H40" s="166" t="s">
        <v>231</v>
      </c>
      <c r="I40" s="29"/>
      <c r="J40" s="29"/>
      <c r="K40" s="29"/>
      <c r="L40" s="29"/>
      <c r="M40" s="1"/>
      <c r="N40" s="1"/>
      <c r="O40" s="1"/>
      <c r="P40" s="1"/>
      <c r="Q40" s="1"/>
      <c r="R40" s="1"/>
      <c r="S40" s="1"/>
      <c r="T40" s="1"/>
      <c r="U40" s="1"/>
      <c r="V40" s="1"/>
      <c r="W40" s="1"/>
      <c r="X40" s="1"/>
      <c r="Y40" s="1"/>
      <c r="Z40" s="1"/>
    </row>
    <row r="41" spans="1:26" ht="21" customHeight="1">
      <c r="A41" s="1"/>
      <c r="B41" s="511" t="s">
        <v>232</v>
      </c>
      <c r="C41" s="510"/>
      <c r="D41" s="167"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19" t="s">
        <v>234</v>
      </c>
      <c r="C42" s="514"/>
      <c r="D42" s="168" t="s">
        <v>233</v>
      </c>
      <c r="E42" s="169">
        <f t="shared" ref="E42:H42" si="0">1-E41</f>
        <v>1</v>
      </c>
      <c r="F42" s="169">
        <f t="shared" si="0"/>
        <v>1</v>
      </c>
      <c r="G42" s="170">
        <f t="shared" si="0"/>
        <v>1</v>
      </c>
      <c r="H42" s="170">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4"/>
      <c r="F43" s="154"/>
      <c r="G43" s="154"/>
      <c r="H43" s="154"/>
      <c r="I43" s="29"/>
      <c r="J43" s="29"/>
      <c r="K43" s="29"/>
      <c r="L43" s="29"/>
      <c r="M43" s="1"/>
      <c r="N43" s="1"/>
      <c r="O43" s="1"/>
      <c r="P43" s="1"/>
      <c r="Q43" s="1"/>
      <c r="R43" s="1"/>
      <c r="S43" s="1"/>
      <c r="T43" s="1"/>
      <c r="U43" s="1"/>
      <c r="V43" s="1"/>
      <c r="W43" s="1"/>
      <c r="X43" s="1"/>
      <c r="Y43" s="1"/>
      <c r="Z43" s="1"/>
    </row>
    <row r="44" spans="1:26" ht="15.75" customHeight="1">
      <c r="A44" s="164"/>
      <c r="B44" s="516" t="s">
        <v>226</v>
      </c>
      <c r="C44" s="514"/>
      <c r="D44" s="165" t="s">
        <v>227</v>
      </c>
      <c r="E44" s="165" t="s">
        <v>228</v>
      </c>
      <c r="F44" s="165" t="s">
        <v>229</v>
      </c>
      <c r="G44" s="165" t="s">
        <v>230</v>
      </c>
      <c r="H44" s="165" t="s">
        <v>231</v>
      </c>
      <c r="I44" s="57"/>
      <c r="J44" s="57"/>
      <c r="K44" s="57"/>
      <c r="L44" s="57"/>
      <c r="M44" s="164"/>
      <c r="N44" s="164"/>
      <c r="O44" s="164"/>
      <c r="P44" s="164"/>
      <c r="Q44" s="164"/>
      <c r="R44" s="164"/>
      <c r="S44" s="164"/>
      <c r="T44" s="164"/>
      <c r="U44" s="164"/>
      <c r="V44" s="164"/>
      <c r="W44" s="164"/>
      <c r="X44" s="164"/>
      <c r="Y44" s="164"/>
      <c r="Z44" s="164"/>
    </row>
    <row r="45" spans="1:26" ht="21" customHeight="1">
      <c r="A45" s="1"/>
      <c r="B45" s="526" t="s">
        <v>235</v>
      </c>
      <c r="C45" s="514"/>
      <c r="D45" s="173" t="s">
        <v>236</v>
      </c>
      <c r="E45" s="174">
        <f t="shared" ref="E45:H45" si="1">E$41*E$67</f>
        <v>0</v>
      </c>
      <c r="F45" s="174">
        <f t="shared" si="1"/>
        <v>0</v>
      </c>
      <c r="G45" s="174">
        <f t="shared" si="1"/>
        <v>0</v>
      </c>
      <c r="H45" s="174">
        <f t="shared" si="1"/>
        <v>0</v>
      </c>
      <c r="I45" s="29"/>
      <c r="J45" s="29"/>
      <c r="K45" s="29"/>
      <c r="L45" s="29"/>
      <c r="M45" s="1"/>
      <c r="N45" s="1"/>
      <c r="O45" s="1"/>
      <c r="P45" s="1"/>
      <c r="Q45" s="1"/>
      <c r="R45" s="1"/>
      <c r="S45" s="1"/>
      <c r="T45" s="1"/>
      <c r="U45" s="1"/>
      <c r="V45" s="1"/>
      <c r="W45" s="1"/>
      <c r="X45" s="1"/>
      <c r="Y45" s="1"/>
      <c r="Z45" s="1"/>
    </row>
    <row r="46" spans="1:26" ht="21" customHeight="1">
      <c r="A46" s="1"/>
      <c r="B46" s="519" t="s">
        <v>237</v>
      </c>
      <c r="C46" s="514"/>
      <c r="D46" s="175" t="s">
        <v>236</v>
      </c>
      <c r="E46" s="176">
        <f t="shared" ref="E46:H46" si="2">E$42*E$67</f>
        <v>0</v>
      </c>
      <c r="F46" s="176">
        <f t="shared" si="2"/>
        <v>0</v>
      </c>
      <c r="G46" s="176">
        <f t="shared" si="2"/>
        <v>0</v>
      </c>
      <c r="H46" s="176">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29"/>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05"/>
      <c r="I48" s="73"/>
      <c r="J48" s="73"/>
      <c r="K48" s="73"/>
      <c r="L48" s="73"/>
      <c r="M48" s="1"/>
      <c r="N48" s="1"/>
      <c r="O48" s="1"/>
      <c r="P48" s="1"/>
      <c r="Q48" s="1"/>
      <c r="R48" s="1"/>
      <c r="S48" s="1"/>
      <c r="T48" s="1"/>
      <c r="U48" s="1"/>
      <c r="V48" s="1"/>
      <c r="W48" s="1"/>
      <c r="X48" s="1"/>
      <c r="Y48" s="1"/>
      <c r="Z48" s="1"/>
    </row>
    <row r="49" spans="1:26" ht="16.5" customHeight="1">
      <c r="A49" s="1"/>
      <c r="B49" s="130" t="s">
        <v>238</v>
      </c>
      <c r="C49" s="181"/>
      <c r="D49" s="368" t="s">
        <v>30</v>
      </c>
      <c r="E49" s="182" t="str">
        <f>IF(D49="Vyberte možnost:","     Nevyplněno","")</f>
        <v xml:space="preserve">     Nevyplněno</v>
      </c>
      <c r="F49" s="107"/>
      <c r="G49" s="107"/>
      <c r="H49" s="107"/>
      <c r="I49" s="107"/>
      <c r="J49" s="107"/>
      <c r="K49" s="107"/>
      <c r="L49" s="107"/>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54" t="s">
        <v>239</v>
      </c>
      <c r="C51" s="420"/>
      <c r="D51" s="420"/>
      <c r="E51" s="420"/>
      <c r="F51" s="420"/>
      <c r="G51" s="420"/>
      <c r="H51" s="421"/>
      <c r="I51" s="29"/>
      <c r="J51" s="29"/>
      <c r="K51" s="29"/>
      <c r="L51" s="29"/>
      <c r="M51" s="1"/>
      <c r="N51" s="1"/>
      <c r="O51" s="1"/>
      <c r="P51" s="1"/>
      <c r="Q51" s="1"/>
      <c r="R51" s="1"/>
      <c r="S51" s="1"/>
      <c r="T51" s="1"/>
      <c r="U51" s="1"/>
      <c r="V51" s="1"/>
      <c r="W51" s="1"/>
      <c r="X51" s="1"/>
      <c r="Y51" s="1"/>
      <c r="Z51" s="1"/>
    </row>
    <row r="52" spans="1:26" ht="27.75" customHeight="1">
      <c r="A52" s="1"/>
      <c r="B52" s="485" t="s">
        <v>280</v>
      </c>
      <c r="C52" s="420"/>
      <c r="D52" s="420"/>
      <c r="E52" s="420"/>
      <c r="F52" s="420"/>
      <c r="G52" s="420"/>
      <c r="H52" s="421"/>
      <c r="I52" s="160"/>
      <c r="J52" s="160"/>
      <c r="K52" s="160"/>
      <c r="L52" s="160"/>
      <c r="M52" s="1"/>
      <c r="N52" s="1"/>
      <c r="O52" s="1"/>
      <c r="P52" s="1"/>
      <c r="Q52" s="1"/>
      <c r="R52" s="1"/>
      <c r="S52" s="1"/>
      <c r="T52" s="1"/>
      <c r="U52" s="1"/>
      <c r="V52" s="1"/>
      <c r="W52" s="1"/>
      <c r="X52" s="1"/>
      <c r="Y52" s="1"/>
      <c r="Z52" s="1"/>
    </row>
    <row r="53" spans="1:26" ht="42" customHeight="1">
      <c r="A53" s="1"/>
      <c r="B53" s="485" t="s">
        <v>281</v>
      </c>
      <c r="C53" s="420"/>
      <c r="D53" s="420"/>
      <c r="E53" s="420"/>
      <c r="F53" s="420"/>
      <c r="G53" s="420"/>
      <c r="H53" s="421"/>
      <c r="I53" s="160"/>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6"/>
      <c r="J54" s="186"/>
      <c r="K54" s="187"/>
      <c r="L54" s="187"/>
      <c r="M54" s="27"/>
      <c r="N54" s="27"/>
      <c r="O54" s="27"/>
      <c r="P54" s="27"/>
      <c r="Q54" s="27"/>
      <c r="R54" s="27"/>
      <c r="S54" s="27"/>
      <c r="T54" s="27"/>
      <c r="U54" s="27"/>
      <c r="V54" s="27"/>
      <c r="W54" s="27"/>
      <c r="X54" s="27"/>
      <c r="Y54" s="27"/>
      <c r="Z54" s="27"/>
    </row>
    <row r="55" spans="1:26" ht="15.75" customHeight="1">
      <c r="A55" s="1"/>
      <c r="B55" s="45" t="s">
        <v>242</v>
      </c>
      <c r="C55" s="181"/>
      <c r="D55" s="188"/>
      <c r="E55" s="188"/>
      <c r="F55" s="107"/>
      <c r="G55" s="107"/>
      <c r="H55" s="107"/>
      <c r="I55" s="107"/>
      <c r="J55" s="107"/>
      <c r="K55" s="107"/>
      <c r="L55" s="107"/>
      <c r="M55" s="1"/>
      <c r="N55" s="1"/>
      <c r="O55" s="1"/>
      <c r="P55" s="1"/>
      <c r="Q55" s="1"/>
      <c r="R55" s="1"/>
      <c r="S55" s="1"/>
      <c r="T55" s="1"/>
      <c r="U55" s="1"/>
      <c r="V55" s="1"/>
      <c r="W55" s="1"/>
      <c r="X55" s="1"/>
      <c r="Y55" s="1"/>
      <c r="Z55" s="1"/>
    </row>
    <row r="56" spans="1:26" ht="3.75" customHeight="1">
      <c r="A56" s="1"/>
      <c r="B56" s="553"/>
      <c r="C56" s="420"/>
      <c r="D56" s="420"/>
      <c r="E56" s="420"/>
      <c r="F56" s="420"/>
      <c r="G56" s="420"/>
      <c r="H56" s="420"/>
      <c r="I56" s="420"/>
      <c r="J56" s="420"/>
      <c r="K56" s="420"/>
      <c r="L56" s="421"/>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25" t="s">
        <v>282</v>
      </c>
      <c r="C58" s="420"/>
      <c r="D58" s="420"/>
      <c r="E58" s="420"/>
      <c r="F58" s="420"/>
      <c r="G58" s="420"/>
      <c r="H58" s="420"/>
      <c r="I58" s="420"/>
      <c r="J58" s="420"/>
      <c r="K58" s="420"/>
      <c r="L58" s="421"/>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4"/>
      <c r="B60" s="516" t="s">
        <v>226</v>
      </c>
      <c r="C60" s="514"/>
      <c r="D60" s="165" t="s">
        <v>227</v>
      </c>
      <c r="E60" s="165" t="s">
        <v>228</v>
      </c>
      <c r="F60" s="165" t="s">
        <v>229</v>
      </c>
      <c r="G60" s="165" t="s">
        <v>230</v>
      </c>
      <c r="H60" s="191" t="s">
        <v>231</v>
      </c>
      <c r="I60" s="192" t="s">
        <v>245</v>
      </c>
      <c r="J60" s="193"/>
      <c r="K60" s="57"/>
      <c r="L60" s="38"/>
      <c r="M60" s="164"/>
      <c r="N60" s="164"/>
      <c r="O60" s="164"/>
      <c r="P60" s="164"/>
      <c r="Q60" s="164"/>
      <c r="R60" s="164"/>
      <c r="S60" s="164"/>
      <c r="T60" s="164"/>
      <c r="U60" s="164"/>
      <c r="V60" s="164"/>
      <c r="W60" s="164"/>
      <c r="X60" s="164"/>
      <c r="Y60" s="164"/>
      <c r="Z60" s="164"/>
    </row>
    <row r="61" spans="1:26" ht="21" customHeight="1">
      <c r="A61" s="194"/>
      <c r="B61" s="511" t="s">
        <v>246</v>
      </c>
      <c r="C61" s="510"/>
      <c r="D61" s="195" t="s">
        <v>236</v>
      </c>
      <c r="E61" s="394"/>
      <c r="F61" s="394"/>
      <c r="G61" s="394"/>
      <c r="H61" s="394"/>
      <c r="I61" s="196">
        <f t="shared" ref="I61:I65" si="3">SUM(E61:H61)</f>
        <v>0</v>
      </c>
      <c r="J61" s="193"/>
      <c r="K61" s="29"/>
      <c r="L61" s="193"/>
      <c r="M61" s="1"/>
      <c r="N61" s="1"/>
      <c r="O61" s="1"/>
      <c r="P61" s="1"/>
      <c r="Q61" s="1"/>
      <c r="R61" s="1"/>
      <c r="S61" s="1"/>
      <c r="T61" s="1"/>
      <c r="U61" s="1"/>
      <c r="V61" s="1"/>
      <c r="W61" s="1"/>
      <c r="X61" s="1"/>
      <c r="Y61" s="1"/>
      <c r="Z61" s="1"/>
    </row>
    <row r="62" spans="1:26" ht="21" customHeight="1">
      <c r="A62" s="194"/>
      <c r="B62" s="519" t="s">
        <v>247</v>
      </c>
      <c r="C62" s="514"/>
      <c r="D62" s="168" t="s">
        <v>236</v>
      </c>
      <c r="E62" s="394"/>
      <c r="F62" s="394"/>
      <c r="G62" s="394"/>
      <c r="H62" s="394"/>
      <c r="I62" s="196">
        <f t="shared" si="3"/>
        <v>0</v>
      </c>
      <c r="J62" s="193"/>
      <c r="K62" s="29"/>
      <c r="L62" s="193"/>
      <c r="M62" s="1"/>
      <c r="N62" s="1"/>
      <c r="O62" s="1"/>
      <c r="P62" s="1"/>
      <c r="Q62" s="1"/>
      <c r="R62" s="1"/>
      <c r="S62" s="1"/>
      <c r="T62" s="1"/>
      <c r="U62" s="1"/>
      <c r="V62" s="1"/>
      <c r="W62" s="1"/>
      <c r="X62" s="1"/>
      <c r="Y62" s="1"/>
      <c r="Z62" s="1"/>
    </row>
    <row r="63" spans="1:26" ht="21" customHeight="1">
      <c r="A63" s="194"/>
      <c r="B63" s="520" t="s">
        <v>248</v>
      </c>
      <c r="C63" s="521"/>
      <c r="D63" s="197" t="s">
        <v>236</v>
      </c>
      <c r="E63" s="394"/>
      <c r="F63" s="394"/>
      <c r="G63" s="394"/>
      <c r="H63" s="394"/>
      <c r="I63" s="196">
        <f t="shared" si="3"/>
        <v>0</v>
      </c>
      <c r="J63" s="193"/>
      <c r="K63" s="29"/>
      <c r="L63" s="193"/>
      <c r="M63" s="1"/>
      <c r="N63" s="1"/>
      <c r="O63" s="1"/>
      <c r="P63" s="1"/>
      <c r="Q63" s="1"/>
      <c r="R63" s="1"/>
      <c r="S63" s="1"/>
      <c r="T63" s="1"/>
      <c r="U63" s="1"/>
      <c r="V63" s="1"/>
      <c r="W63" s="1"/>
      <c r="X63" s="1"/>
      <c r="Y63" s="1"/>
      <c r="Z63" s="1"/>
    </row>
    <row r="64" spans="1:26" ht="21" customHeight="1">
      <c r="A64" s="194"/>
      <c r="B64" s="522" t="s">
        <v>249</v>
      </c>
      <c r="C64" s="510"/>
      <c r="D64" s="168" t="s">
        <v>236</v>
      </c>
      <c r="E64" s="394"/>
      <c r="F64" s="394"/>
      <c r="G64" s="394"/>
      <c r="H64" s="394"/>
      <c r="I64" s="196">
        <f t="shared" si="3"/>
        <v>0</v>
      </c>
      <c r="J64" s="193"/>
      <c r="K64" s="29"/>
      <c r="L64" s="193"/>
      <c r="M64" s="1"/>
      <c r="N64" s="1"/>
      <c r="O64" s="1"/>
      <c r="P64" s="1"/>
      <c r="Q64" s="1"/>
      <c r="R64" s="1"/>
      <c r="S64" s="1"/>
      <c r="T64" s="1"/>
      <c r="U64" s="1"/>
      <c r="V64" s="1"/>
      <c r="W64" s="1"/>
      <c r="X64" s="1"/>
      <c r="Y64" s="1"/>
      <c r="Z64" s="1"/>
    </row>
    <row r="65" spans="1:26" ht="21" customHeight="1">
      <c r="A65" s="194"/>
      <c r="B65" s="511" t="s">
        <v>250</v>
      </c>
      <c r="C65" s="510"/>
      <c r="D65" s="197" t="s">
        <v>236</v>
      </c>
      <c r="E65" s="394"/>
      <c r="F65" s="394"/>
      <c r="G65" s="394"/>
      <c r="H65" s="394"/>
      <c r="I65" s="196">
        <f t="shared" si="3"/>
        <v>0</v>
      </c>
      <c r="J65" s="193"/>
      <c r="K65" s="29"/>
      <c r="L65" s="193"/>
      <c r="M65" s="1"/>
      <c r="N65" s="1"/>
      <c r="O65" s="1"/>
      <c r="P65" s="1"/>
      <c r="Q65" s="1"/>
      <c r="R65" s="1"/>
      <c r="S65" s="1"/>
      <c r="T65" s="1"/>
      <c r="U65" s="1"/>
      <c r="V65" s="1"/>
      <c r="W65" s="1"/>
      <c r="X65" s="1"/>
      <c r="Y65" s="1"/>
      <c r="Z65" s="1"/>
    </row>
    <row r="66" spans="1:26" ht="3" customHeight="1">
      <c r="A66" s="198"/>
      <c r="B66" s="199"/>
      <c r="C66" s="200"/>
      <c r="D66" s="201"/>
      <c r="E66" s="202"/>
      <c r="F66" s="202"/>
      <c r="G66" s="202"/>
      <c r="H66" s="202"/>
      <c r="I66" s="203"/>
      <c r="J66" s="193"/>
      <c r="K66" s="29"/>
      <c r="L66" s="204"/>
      <c r="M66" s="27"/>
      <c r="N66" s="27"/>
      <c r="O66" s="27"/>
      <c r="P66" s="27"/>
      <c r="Q66" s="27"/>
      <c r="R66" s="27"/>
      <c r="S66" s="27"/>
      <c r="T66" s="27"/>
      <c r="U66" s="27"/>
      <c r="V66" s="27"/>
      <c r="W66" s="27"/>
      <c r="X66" s="27"/>
      <c r="Y66" s="27"/>
      <c r="Z66" s="27"/>
    </row>
    <row r="67" spans="1:26" ht="18" customHeight="1">
      <c r="A67" s="194"/>
      <c r="B67" s="502" t="s">
        <v>251</v>
      </c>
      <c r="C67" s="503"/>
      <c r="D67" s="205" t="s">
        <v>236</v>
      </c>
      <c r="E67" s="206">
        <f t="shared" ref="E67:I67" si="4">SUM(E61:E65)</f>
        <v>0</v>
      </c>
      <c r="F67" s="206">
        <f t="shared" si="4"/>
        <v>0</v>
      </c>
      <c r="G67" s="206">
        <f t="shared" si="4"/>
        <v>0</v>
      </c>
      <c r="H67" s="206">
        <f t="shared" si="4"/>
        <v>0</v>
      </c>
      <c r="I67" s="207">
        <f t="shared" si="4"/>
        <v>0</v>
      </c>
      <c r="J67" s="193"/>
      <c r="K67" s="209"/>
      <c r="L67" s="193"/>
      <c r="M67" s="1"/>
      <c r="N67" s="1"/>
      <c r="O67" s="1"/>
      <c r="P67" s="1"/>
      <c r="Q67" s="1"/>
      <c r="R67" s="1"/>
      <c r="S67" s="1"/>
      <c r="T67" s="1"/>
      <c r="U67" s="1"/>
      <c r="V67" s="1"/>
      <c r="W67" s="1"/>
      <c r="X67" s="1"/>
      <c r="Y67" s="1"/>
      <c r="Z67" s="1"/>
    </row>
    <row r="68" spans="1:26" ht="4.5" customHeight="1">
      <c r="A68" s="194"/>
      <c r="B68" s="209"/>
      <c r="C68" s="209"/>
      <c r="D68" s="209"/>
      <c r="E68" s="209"/>
      <c r="F68" s="209"/>
      <c r="G68" s="209"/>
      <c r="H68" s="209"/>
      <c r="I68" s="193"/>
      <c r="J68" s="193"/>
      <c r="K68" s="193"/>
      <c r="L68" s="193"/>
      <c r="M68" s="1"/>
      <c r="N68" s="1"/>
      <c r="O68" s="1"/>
      <c r="P68" s="1"/>
      <c r="Q68" s="1"/>
      <c r="R68" s="1"/>
      <c r="S68" s="1"/>
      <c r="T68" s="1"/>
      <c r="U68" s="1"/>
      <c r="V68" s="1"/>
      <c r="W68" s="1"/>
      <c r="X68" s="1"/>
      <c r="Y68" s="1"/>
      <c r="Z68" s="1"/>
    </row>
    <row r="69" spans="1:26" ht="27.75" customHeight="1">
      <c r="A69" s="194"/>
      <c r="B69" s="209"/>
      <c r="C69" s="209"/>
      <c r="D69" s="209"/>
      <c r="E69" s="210" t="str">
        <f>IF($D$49="Flat rate 25 %",IF(E65&gt;SUM(E61+E63+E64)*0.25,"Výše nepřímých nákladů 
v daném roce překročena!",""),"")</f>
        <v/>
      </c>
      <c r="F69" s="210" t="str">
        <f>IF($D$49="Flat rate 25 %",IF(F65&gt;SUM(F61+F63+F64)*0.25,"Výše nepřímých nákladů
v daném roce překročena!",""),"")</f>
        <v/>
      </c>
      <c r="G69" s="210" t="str">
        <f>IF($D$49="Flat rate 25 %",IF(G65&gt;SUM(G61+G63+G64)*0.25,"Výše nepřímých nákladů 
v daném roce překročena!",""),"")</f>
        <v/>
      </c>
      <c r="H69" s="209"/>
      <c r="I69" s="530"/>
      <c r="J69" s="420"/>
      <c r="K69" s="421"/>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8"/>
      <c r="I70" s="193"/>
      <c r="J70" s="193"/>
      <c r="K70" s="193"/>
      <c r="L70" s="193"/>
      <c r="M70" s="1"/>
      <c r="N70" s="1"/>
      <c r="O70" s="1"/>
      <c r="P70" s="1"/>
      <c r="Q70" s="1"/>
      <c r="R70" s="1"/>
      <c r="S70" s="1"/>
      <c r="T70" s="1"/>
      <c r="U70" s="1"/>
      <c r="V70" s="1"/>
      <c r="W70" s="1"/>
      <c r="X70" s="1"/>
      <c r="Y70" s="1"/>
      <c r="Z70" s="1"/>
    </row>
    <row r="71" spans="1:26" ht="20.25" customHeight="1">
      <c r="A71" s="1"/>
      <c r="B71" s="13" t="s">
        <v>252</v>
      </c>
      <c r="C71" s="209"/>
      <c r="D71" s="505" t="str">
        <f>IF(I62=0,"  Není relevantní",IF(I62&lt;=0.2*(I67),"  Výše nákladů na subdodávky je v pořádku.","  Náklady na subdodávky překročily 20% z celkových uznaných nákladů."))</f>
        <v xml:space="preserve">  Není relevantní</v>
      </c>
      <c r="E71" s="420"/>
      <c r="F71" s="420"/>
      <c r="G71" s="421"/>
      <c r="H71" s="8"/>
      <c r="I71" s="193"/>
      <c r="J71" s="193"/>
      <c r="K71" s="193"/>
      <c r="L71" s="29"/>
      <c r="M71" s="1"/>
      <c r="N71" s="1"/>
      <c r="O71" s="1"/>
      <c r="P71" s="1"/>
      <c r="Q71" s="1"/>
      <c r="R71" s="1"/>
      <c r="S71" s="1"/>
      <c r="T71" s="1"/>
      <c r="U71" s="1"/>
      <c r="V71" s="1"/>
      <c r="W71" s="1"/>
      <c r="X71" s="1"/>
      <c r="Y71" s="1"/>
      <c r="Z71" s="1"/>
    </row>
    <row r="72" spans="1:26" ht="9" customHeight="1">
      <c r="A72" s="1"/>
      <c r="B72" s="13"/>
      <c r="C72" s="209"/>
      <c r="D72" s="211"/>
      <c r="E72" s="211"/>
      <c r="F72" s="211"/>
      <c r="G72" s="211"/>
      <c r="H72" s="8"/>
      <c r="I72" s="193"/>
      <c r="J72" s="193"/>
      <c r="K72" s="193"/>
      <c r="L72" s="29"/>
      <c r="M72" s="1"/>
      <c r="N72" s="1"/>
      <c r="O72" s="1"/>
      <c r="P72" s="1"/>
      <c r="Q72" s="1"/>
      <c r="R72" s="1"/>
      <c r="S72" s="1"/>
      <c r="T72" s="1"/>
      <c r="U72" s="1"/>
      <c r="V72" s="1"/>
      <c r="W72" s="1"/>
      <c r="X72" s="1"/>
      <c r="Y72" s="1"/>
      <c r="Z72" s="1"/>
    </row>
    <row r="73" spans="1:26" ht="20.25" customHeight="1">
      <c r="A73" s="1"/>
      <c r="B73" s="13" t="s">
        <v>253</v>
      </c>
      <c r="C73" s="209"/>
      <c r="D73" s="512" t="str">
        <f>IF($D$49="Flat rate 25 %",IF(I65&gt;SUM(I61+I63+I64)*0.25,"  Výše nepřímých nákladů vykazovaných metodou flat rate 25 % překročena! Prosím opravte.","  Výše nepřímých nákladů je v pořádku."),"  Není relevantní")</f>
        <v xml:space="preserve">  Není relevantní</v>
      </c>
      <c r="E73" s="513"/>
      <c r="F73" s="513"/>
      <c r="G73" s="514"/>
      <c r="H73" s="8"/>
      <c r="I73" s="193"/>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8"/>
      <c r="I74" s="193"/>
      <c r="J74" s="193"/>
      <c r="K74" s="193"/>
      <c r="L74" s="29"/>
      <c r="M74" s="1"/>
      <c r="N74" s="1"/>
      <c r="O74" s="1"/>
      <c r="P74" s="1"/>
      <c r="Q74" s="1"/>
      <c r="R74" s="1"/>
      <c r="S74" s="1"/>
      <c r="T74" s="1"/>
      <c r="U74" s="1"/>
      <c r="V74" s="1"/>
      <c r="W74" s="1"/>
      <c r="X74" s="1"/>
      <c r="Y74" s="1"/>
      <c r="Z74" s="1"/>
    </row>
    <row r="75" spans="1:26" ht="12.75" customHeight="1">
      <c r="A75" s="1"/>
      <c r="B75" s="552" t="s">
        <v>254</v>
      </c>
      <c r="C75" s="427"/>
      <c r="D75" s="427"/>
      <c r="E75" s="427"/>
      <c r="F75" s="427"/>
      <c r="G75" s="427"/>
      <c r="H75" s="427"/>
      <c r="I75" s="428"/>
      <c r="J75" s="160"/>
      <c r="K75" s="160"/>
      <c r="L75" s="29"/>
      <c r="M75" s="1"/>
      <c r="N75" s="1"/>
      <c r="O75" s="1"/>
      <c r="P75" s="1"/>
      <c r="Q75" s="1"/>
      <c r="R75" s="1"/>
      <c r="S75" s="1"/>
      <c r="T75" s="1"/>
      <c r="U75" s="1"/>
      <c r="V75" s="1"/>
      <c r="W75" s="1"/>
      <c r="X75" s="1"/>
      <c r="Y75" s="1"/>
      <c r="Z75" s="1"/>
    </row>
    <row r="76" spans="1:26" ht="15.75" customHeight="1">
      <c r="A76" s="1"/>
      <c r="B76" s="429"/>
      <c r="C76" s="430"/>
      <c r="D76" s="430"/>
      <c r="E76" s="430"/>
      <c r="F76" s="430"/>
      <c r="G76" s="430"/>
      <c r="H76" s="430"/>
      <c r="I76" s="431"/>
      <c r="J76" s="160"/>
      <c r="K76" s="29"/>
      <c r="L76" s="29"/>
      <c r="M76" s="1"/>
      <c r="N76" s="1"/>
      <c r="O76" s="1"/>
      <c r="P76" s="1"/>
      <c r="Q76" s="1"/>
      <c r="R76" s="1"/>
      <c r="S76" s="1"/>
      <c r="T76" s="1"/>
      <c r="U76" s="1"/>
      <c r="V76" s="1"/>
      <c r="W76" s="1"/>
      <c r="X76" s="1"/>
      <c r="Y76" s="1"/>
      <c r="Z76" s="1"/>
    </row>
    <row r="77" spans="1:26" ht="4.5" customHeight="1">
      <c r="A77" s="1"/>
      <c r="B77" s="190"/>
      <c r="C77" s="190"/>
      <c r="D77" s="190"/>
      <c r="E77" s="190"/>
      <c r="F77" s="190"/>
      <c r="G77" s="190"/>
      <c r="H77" s="190"/>
      <c r="I77" s="190"/>
      <c r="J77" s="160"/>
      <c r="K77" s="29"/>
      <c r="L77" s="29"/>
      <c r="M77" s="1"/>
      <c r="N77" s="1"/>
      <c r="O77" s="1"/>
      <c r="P77" s="1"/>
      <c r="Q77" s="1"/>
      <c r="R77" s="1"/>
      <c r="S77" s="1"/>
      <c r="T77" s="1"/>
      <c r="U77" s="1"/>
      <c r="V77" s="1"/>
      <c r="W77" s="1"/>
      <c r="X77" s="1"/>
      <c r="Y77" s="1"/>
      <c r="Z77" s="1"/>
    </row>
    <row r="78" spans="1:26" ht="15" customHeight="1">
      <c r="A78" s="1"/>
      <c r="B78" s="214" t="s">
        <v>255</v>
      </c>
      <c r="C78" s="214"/>
      <c r="D78" s="214"/>
      <c r="E78" s="214"/>
      <c r="F78" s="214"/>
      <c r="G78" s="214"/>
      <c r="H78" s="214"/>
      <c r="I78" s="160"/>
      <c r="J78" s="160"/>
      <c r="K78" s="29"/>
      <c r="L78" s="29"/>
      <c r="M78" s="1"/>
      <c r="N78" s="1"/>
      <c r="O78" s="1"/>
      <c r="P78" s="1"/>
      <c r="Q78" s="1"/>
      <c r="R78" s="1"/>
      <c r="S78" s="1"/>
      <c r="T78" s="1"/>
      <c r="U78" s="1"/>
      <c r="V78" s="1"/>
      <c r="W78" s="1"/>
      <c r="X78" s="1"/>
      <c r="Y78" s="1"/>
      <c r="Z78" s="1"/>
    </row>
    <row r="79" spans="1:26" ht="15.75" customHeight="1">
      <c r="A79" s="1"/>
      <c r="B79" s="254"/>
      <c r="C79" s="254"/>
      <c r="D79" s="255"/>
      <c r="E79" s="256"/>
      <c r="F79" s="86"/>
      <c r="G79" s="86"/>
      <c r="H79" s="86"/>
      <c r="I79" s="257"/>
      <c r="J79" s="257"/>
      <c r="K79" s="86"/>
      <c r="L79" s="86"/>
      <c r="M79" s="1"/>
      <c r="N79" s="1"/>
      <c r="O79" s="1"/>
      <c r="P79" s="1"/>
      <c r="Q79" s="1"/>
      <c r="R79" s="1"/>
      <c r="S79" s="1"/>
      <c r="T79" s="1"/>
      <c r="U79" s="1"/>
      <c r="V79" s="1"/>
      <c r="W79" s="1"/>
      <c r="X79" s="1"/>
      <c r="Y79" s="1"/>
      <c r="Z79" s="1"/>
    </row>
    <row r="80" spans="1:26" ht="15.75" customHeight="1">
      <c r="A80" s="1"/>
      <c r="B80" s="45" t="s">
        <v>256</v>
      </c>
      <c r="C80" s="161"/>
      <c r="D80" s="107"/>
      <c r="E80" s="107"/>
      <c r="F80" s="107"/>
      <c r="G80" s="107"/>
      <c r="H80" s="107"/>
      <c r="I80" s="107"/>
      <c r="J80" s="107"/>
      <c r="K80" s="107"/>
      <c r="L80" s="1"/>
      <c r="M80" s="219"/>
      <c r="N80" s="1"/>
      <c r="O80" s="1"/>
      <c r="P80" s="1"/>
      <c r="Q80" s="1"/>
      <c r="R80" s="1"/>
      <c r="S80" s="1"/>
      <c r="T80" s="1"/>
      <c r="U80" s="1"/>
      <c r="V80" s="1"/>
      <c r="W80" s="1"/>
      <c r="X80" s="1"/>
      <c r="Y80" s="1"/>
      <c r="Z80" s="1"/>
    </row>
    <row r="81" spans="1:26" ht="9" customHeight="1">
      <c r="A81" s="1"/>
      <c r="B81" s="156"/>
      <c r="C81" s="48"/>
      <c r="D81" s="29"/>
      <c r="E81" s="29"/>
      <c r="F81" s="29"/>
      <c r="G81" s="29"/>
      <c r="H81" s="29"/>
      <c r="I81" s="29"/>
      <c r="J81" s="29"/>
      <c r="K81" s="29"/>
      <c r="L81" s="1"/>
      <c r="M81" s="219"/>
      <c r="N81" s="1"/>
      <c r="O81" s="1"/>
      <c r="P81" s="1"/>
      <c r="Q81" s="1"/>
      <c r="R81" s="1"/>
      <c r="S81" s="1"/>
      <c r="T81" s="1"/>
      <c r="U81" s="1"/>
      <c r="V81" s="1"/>
      <c r="W81" s="1"/>
      <c r="X81" s="1"/>
      <c r="Y81" s="1"/>
      <c r="Z81" s="1"/>
    </row>
    <row r="82" spans="1:26" ht="20.25" customHeight="1">
      <c r="A82" s="1"/>
      <c r="B82" s="220" t="s">
        <v>283</v>
      </c>
      <c r="C82" s="48"/>
      <c r="D82" s="29"/>
      <c r="E82" s="29"/>
      <c r="F82" s="29"/>
      <c r="G82" s="29"/>
      <c r="H82" s="29"/>
      <c r="I82" s="29"/>
      <c r="J82" s="29"/>
      <c r="K82" s="29"/>
      <c r="L82" s="8"/>
      <c r="M82" s="219"/>
      <c r="N82" s="1"/>
      <c r="O82" s="1"/>
      <c r="P82" s="1"/>
      <c r="Q82" s="1"/>
      <c r="R82" s="1"/>
      <c r="S82" s="1"/>
      <c r="T82" s="1"/>
      <c r="U82" s="1"/>
      <c r="V82" s="1"/>
      <c r="W82" s="1"/>
      <c r="X82" s="1"/>
      <c r="Y82" s="1"/>
      <c r="Z82" s="1"/>
    </row>
    <row r="83" spans="1:26" ht="28.5" customHeight="1">
      <c r="A83" s="1"/>
      <c r="B83" s="485"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0"/>
      <c r="D83" s="420"/>
      <c r="E83" s="420"/>
      <c r="F83" s="420"/>
      <c r="G83" s="420"/>
      <c r="H83" s="421"/>
      <c r="I83" s="29"/>
      <c r="J83" s="29"/>
      <c r="K83" s="29"/>
      <c r="L83" s="8"/>
      <c r="M83" s="219"/>
      <c r="N83" s="1"/>
      <c r="O83" s="1"/>
      <c r="P83" s="1"/>
      <c r="Q83" s="1"/>
      <c r="R83" s="1"/>
      <c r="S83" s="1"/>
      <c r="T83" s="1"/>
      <c r="U83" s="1"/>
      <c r="V83" s="1"/>
      <c r="W83" s="1"/>
      <c r="X83" s="1"/>
      <c r="Y83" s="1"/>
      <c r="Z83" s="1"/>
    </row>
    <row r="84" spans="1:26" ht="5.25" customHeight="1">
      <c r="A84" s="1"/>
      <c r="B84" s="171"/>
      <c r="C84" s="48"/>
      <c r="D84" s="29"/>
      <c r="E84" s="29"/>
      <c r="F84" s="29"/>
      <c r="G84" s="29"/>
      <c r="H84" s="29"/>
      <c r="I84" s="29"/>
      <c r="J84" s="29"/>
      <c r="K84" s="29"/>
      <c r="L84" s="8"/>
      <c r="M84" s="219"/>
      <c r="N84" s="1"/>
      <c r="O84" s="1"/>
      <c r="P84" s="1"/>
      <c r="Q84" s="1"/>
      <c r="R84" s="1"/>
      <c r="S84" s="1"/>
      <c r="T84" s="1"/>
      <c r="U84" s="1"/>
      <c r="V84" s="1"/>
      <c r="W84" s="1"/>
      <c r="X84" s="1"/>
      <c r="Y84" s="1"/>
      <c r="Z84" s="1"/>
    </row>
    <row r="85" spans="1:26" ht="19.5" customHeight="1">
      <c r="A85" s="164"/>
      <c r="B85" s="516" t="s">
        <v>226</v>
      </c>
      <c r="C85" s="514"/>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17" t="str">
        <f>IF($D$12="VO - Výzkumná organizace","","Maximální výše podpory pro daný rok a typ subjektu 
dle Nařízení EK a národních podmínek výzvy")</f>
        <v>Maximální výše podpory pro daný rok a typ subjektu 
dle Nařízení EK a národních podmínek výzvy</v>
      </c>
      <c r="C86" s="510"/>
      <c r="D86" s="195" t="str">
        <f>IF($D$12="VO - Výzkumná organizace","","€")</f>
        <v>€</v>
      </c>
      <c r="E86" s="224">
        <f t="shared" ref="E86:H86" si="5">IF($D$12="VO - Výzkumná organizace","",FLOOR(E67*(E41*$E$27+E42*$F$27),1))</f>
        <v>0</v>
      </c>
      <c r="F86" s="224">
        <f t="shared" si="5"/>
        <v>0</v>
      </c>
      <c r="G86" s="224">
        <f t="shared" si="5"/>
        <v>0</v>
      </c>
      <c r="H86" s="224">
        <f t="shared" si="5"/>
        <v>0</v>
      </c>
      <c r="I86" s="225">
        <f>SUM(E86:H86)</f>
        <v>0</v>
      </c>
      <c r="J86" s="258"/>
      <c r="K86" s="231"/>
      <c r="L86" s="29"/>
      <c r="M86" s="1"/>
      <c r="N86" s="1"/>
      <c r="O86" s="1"/>
      <c r="P86" s="1"/>
      <c r="Q86" s="1"/>
      <c r="R86" s="1"/>
      <c r="S86" s="1"/>
      <c r="T86" s="1"/>
      <c r="U86" s="1"/>
      <c r="V86" s="1"/>
      <c r="W86" s="1"/>
      <c r="X86" s="1"/>
      <c r="Y86" s="1"/>
      <c r="Z86" s="1"/>
    </row>
    <row r="87" spans="1:26" ht="34.5" customHeight="1">
      <c r="A87" s="1"/>
      <c r="B87" s="509" t="str">
        <f>IF($D$12&lt;&gt;"VO - výzkumná organizace","","Maximální výše podpory pro výzkumnou organizaci
(při dodržení max. možné intenzity podpory na projekt)")</f>
        <v/>
      </c>
      <c r="C87" s="510"/>
      <c r="D87" s="226" t="str">
        <f>IF($D$12&lt;&gt;"VO - výzkumná organizace","","€")</f>
        <v/>
      </c>
      <c r="E87" s="227" t="str">
        <f t="shared" ref="E87:H87" si="6">IF($D$12&lt;&gt;"VO - výzkumná organizace","",PRODUCT(E67*$F$27))</f>
        <v/>
      </c>
      <c r="F87" s="227" t="str">
        <f t="shared" si="6"/>
        <v/>
      </c>
      <c r="G87" s="227" t="str">
        <f t="shared" si="6"/>
        <v/>
      </c>
      <c r="H87" s="227" t="str">
        <f t="shared" si="6"/>
        <v/>
      </c>
      <c r="I87" s="228" t="str">
        <f>IF(B87="","",SUM(E87:H87))</f>
        <v/>
      </c>
      <c r="J87" s="258"/>
      <c r="K87" s="231"/>
      <c r="L87" s="29"/>
      <c r="M87" s="1"/>
      <c r="N87" s="1"/>
      <c r="O87" s="1"/>
      <c r="P87" s="1"/>
      <c r="Q87" s="1"/>
      <c r="R87" s="1"/>
      <c r="S87" s="1"/>
      <c r="T87" s="1"/>
      <c r="U87" s="1"/>
      <c r="V87" s="1"/>
      <c r="W87" s="1"/>
      <c r="X87" s="1"/>
      <c r="Y87" s="1"/>
      <c r="Z87" s="1"/>
    </row>
    <row r="88" spans="1:26" ht="21" customHeight="1">
      <c r="A88" s="1"/>
      <c r="B88" s="511" t="s">
        <v>258</v>
      </c>
      <c r="C88" s="510"/>
      <c r="D88" s="229" t="s">
        <v>236</v>
      </c>
      <c r="E88" s="395"/>
      <c r="F88" s="395"/>
      <c r="G88" s="395"/>
      <c r="H88" s="395"/>
      <c r="I88" s="225">
        <f t="shared" ref="I88:I89" si="7">SUM(E88:H88)</f>
        <v>0</v>
      </c>
      <c r="J88" s="231"/>
      <c r="K88" s="231"/>
      <c r="L88" s="29"/>
      <c r="M88" s="1"/>
      <c r="N88" s="1"/>
      <c r="O88" s="1"/>
      <c r="P88" s="1"/>
      <c r="Q88" s="1"/>
      <c r="R88" s="1"/>
      <c r="S88" s="1"/>
      <c r="T88" s="1"/>
      <c r="U88" s="1"/>
      <c r="V88" s="1"/>
      <c r="W88" s="1"/>
      <c r="X88" s="1"/>
      <c r="Y88" s="1"/>
      <c r="Z88" s="1"/>
    </row>
    <row r="89" spans="1:26" ht="21" customHeight="1">
      <c r="A89" s="1"/>
      <c r="B89" s="509" t="s">
        <v>259</v>
      </c>
      <c r="C89" s="510"/>
      <c r="D89" s="232" t="s">
        <v>236</v>
      </c>
      <c r="E89" s="233">
        <f t="shared" ref="E89:H89" si="8">E90-E88</f>
        <v>0</v>
      </c>
      <c r="F89" s="233">
        <f t="shared" si="8"/>
        <v>0</v>
      </c>
      <c r="G89" s="233">
        <f t="shared" si="8"/>
        <v>0</v>
      </c>
      <c r="H89" s="233">
        <f t="shared" si="8"/>
        <v>0</v>
      </c>
      <c r="I89" s="228">
        <f t="shared" si="7"/>
        <v>0</v>
      </c>
      <c r="J89" s="29"/>
      <c r="K89" s="29"/>
      <c r="L89" s="29"/>
      <c r="M89" s="1"/>
      <c r="N89" s="1"/>
      <c r="O89" s="1"/>
      <c r="P89" s="1"/>
      <c r="Q89" s="1"/>
      <c r="R89" s="1"/>
      <c r="S89" s="1"/>
      <c r="T89" s="1"/>
      <c r="U89" s="1"/>
      <c r="V89" s="1"/>
      <c r="W89" s="1"/>
      <c r="X89" s="1"/>
      <c r="Y89" s="1"/>
      <c r="Z89" s="1"/>
    </row>
    <row r="90" spans="1:26" ht="21" customHeight="1">
      <c r="A90" s="1"/>
      <c r="B90" s="511" t="s">
        <v>260</v>
      </c>
      <c r="C90" s="510"/>
      <c r="D90" s="229" t="s">
        <v>236</v>
      </c>
      <c r="E90" s="224">
        <f t="shared" ref="E90:I90" si="9">E67</f>
        <v>0</v>
      </c>
      <c r="F90" s="224">
        <f t="shared" si="9"/>
        <v>0</v>
      </c>
      <c r="G90" s="224">
        <f t="shared" si="9"/>
        <v>0</v>
      </c>
      <c r="H90" s="224">
        <f t="shared" si="9"/>
        <v>0</v>
      </c>
      <c r="I90" s="225">
        <f t="shared" si="9"/>
        <v>0</v>
      </c>
      <c r="J90" s="29"/>
      <c r="K90" s="29"/>
      <c r="L90" s="29"/>
      <c r="M90" s="1"/>
      <c r="N90" s="1"/>
      <c r="O90" s="1"/>
      <c r="P90" s="1"/>
      <c r="Q90" s="1"/>
      <c r="R90" s="1"/>
      <c r="S90" s="1"/>
      <c r="T90" s="1"/>
      <c r="U90" s="1"/>
      <c r="V90" s="1"/>
      <c r="W90" s="1"/>
      <c r="X90" s="1"/>
      <c r="Y90" s="1"/>
      <c r="Z90" s="1"/>
    </row>
    <row r="91" spans="1:26" ht="3" customHeight="1">
      <c r="A91" s="1"/>
      <c r="B91" s="199"/>
      <c r="C91" s="200"/>
      <c r="D91" s="234"/>
      <c r="E91" s="235"/>
      <c r="F91" s="235"/>
      <c r="G91" s="236"/>
      <c r="H91" s="236"/>
      <c r="I91" s="237"/>
      <c r="J91" s="29"/>
      <c r="K91" s="29"/>
      <c r="L91" s="29"/>
      <c r="M91" s="1"/>
      <c r="N91" s="1"/>
      <c r="O91" s="1"/>
      <c r="P91" s="1"/>
      <c r="Q91" s="1"/>
      <c r="R91" s="1"/>
      <c r="S91" s="1"/>
      <c r="T91" s="1"/>
      <c r="U91" s="1"/>
      <c r="V91" s="1"/>
      <c r="W91" s="1"/>
      <c r="X91" s="1"/>
      <c r="Y91" s="1"/>
      <c r="Z91" s="1"/>
    </row>
    <row r="92" spans="1:26" ht="18" customHeight="1">
      <c r="A92" s="1"/>
      <c r="B92" s="502" t="s">
        <v>261</v>
      </c>
      <c r="C92" s="503"/>
      <c r="D92" s="205" t="s">
        <v>233</v>
      </c>
      <c r="E92" s="238">
        <f t="shared" ref="E92:I92" si="10">IFERROR(E88/E90,0)</f>
        <v>0</v>
      </c>
      <c r="F92" s="238">
        <f t="shared" si="10"/>
        <v>0</v>
      </c>
      <c r="G92" s="239">
        <f t="shared" si="10"/>
        <v>0</v>
      </c>
      <c r="H92" s="239">
        <f t="shared" si="10"/>
        <v>0</v>
      </c>
      <c r="I92" s="240">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504" t="str">
        <f>IF($H$87="",IF($H$88&gt;$H$86,"  Přesáhli jste maximální možnou intenzitu podpory 
  pro daný typ subjektu dle Nařízení EK!",""),IF($H$88&gt;$H$87,"  Přesáhli jste maximální možnou intenzitu podpory
  pro daný typ subjektu dle Nařízení EK!",""))</f>
        <v/>
      </c>
      <c r="J94" s="428"/>
      <c r="K94" s="29"/>
      <c r="L94" s="29"/>
      <c r="M94" s="1"/>
      <c r="N94" s="1"/>
      <c r="O94" s="1"/>
      <c r="P94" s="1"/>
      <c r="Q94" s="1"/>
      <c r="R94" s="1"/>
      <c r="S94" s="1"/>
      <c r="T94" s="1"/>
      <c r="U94" s="1"/>
      <c r="V94" s="1"/>
      <c r="W94" s="1"/>
      <c r="X94" s="1"/>
      <c r="Y94" s="1"/>
      <c r="Z94" s="1"/>
    </row>
    <row r="95" spans="1:26" ht="31.5" customHeight="1">
      <c r="A95" s="1"/>
      <c r="B95" s="241" t="str">
        <f>IF('Identifikační údaje'!D25=2,"Kontrola podpory za všechny české uchazeče 
a za projekt dle programu "&amp;číselníky!AF44,"")</f>
        <v/>
      </c>
      <c r="C95" s="259"/>
      <c r="D95" s="260" t="str">
        <f>IF('Identifikační údaje'!D25=2,míra_podpory,"")</f>
        <v/>
      </c>
      <c r="E95" s="512" t="str">
        <f>IF('Identifikační údaje'!D25=2,IF($D$95&lt;=$E$32,"  Požadovaná podpora je v pořádku.","  Požadovaná podpora převyšuje maximální možnou podporu 
  plynoucí z podmínek programu "&amp;číselníky!AF44&amp;"!"),"")</f>
        <v/>
      </c>
      <c r="F95" s="513"/>
      <c r="G95" s="514"/>
      <c r="H95" s="261"/>
      <c r="I95" s="429"/>
      <c r="J95" s="431"/>
      <c r="K95" s="29"/>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2"/>
      <c r="J96" s="212"/>
      <c r="K96" s="244"/>
      <c r="L96" s="29"/>
      <c r="M96" s="1"/>
      <c r="N96" s="1"/>
      <c r="O96" s="1"/>
      <c r="P96" s="1"/>
      <c r="Q96" s="1"/>
      <c r="R96" s="1"/>
      <c r="S96" s="1"/>
      <c r="T96" s="1"/>
      <c r="U96" s="1"/>
      <c r="V96" s="1"/>
      <c r="W96" s="1"/>
      <c r="X96" s="1"/>
      <c r="Y96" s="1"/>
      <c r="Z96" s="1"/>
    </row>
    <row r="97" spans="1:26" ht="44.25" customHeight="1">
      <c r="A97" s="1"/>
      <c r="B97" s="506" t="s">
        <v>284</v>
      </c>
      <c r="C97" s="420"/>
      <c r="D97" s="420"/>
      <c r="E97" s="420"/>
      <c r="F97" s="420"/>
      <c r="G97" s="420"/>
      <c r="H97" s="420"/>
      <c r="I97" s="421"/>
      <c r="J97" s="9"/>
      <c r="K97" s="9"/>
      <c r="L97" s="9"/>
      <c r="M97" s="1"/>
      <c r="N97" s="1"/>
      <c r="O97" s="1"/>
      <c r="P97" s="1"/>
      <c r="Q97" s="1"/>
      <c r="R97" s="1"/>
      <c r="S97" s="1"/>
      <c r="T97" s="1"/>
      <c r="U97" s="1"/>
      <c r="V97" s="1"/>
      <c r="W97" s="1"/>
      <c r="X97" s="1"/>
      <c r="Y97" s="1"/>
      <c r="Z97" s="1"/>
    </row>
    <row r="98" spans="1:26" ht="14.25" customHeight="1">
      <c r="A98" s="1"/>
      <c r="B98" s="506" t="s">
        <v>263</v>
      </c>
      <c r="C98" s="420"/>
      <c r="D98" s="420"/>
      <c r="E98" s="420"/>
      <c r="F98" s="420"/>
      <c r="G98" s="420"/>
      <c r="H98" s="420"/>
      <c r="I98" s="421"/>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06"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0"/>
      <c r="D100" s="420"/>
      <c r="E100" s="420"/>
      <c r="F100" s="420"/>
      <c r="G100" s="420"/>
      <c r="H100" s="420"/>
      <c r="I100" s="420"/>
      <c r="J100" s="420"/>
      <c r="K100" s="421"/>
      <c r="L100" s="29"/>
      <c r="M100" s="1"/>
      <c r="N100" s="1"/>
      <c r="O100" s="1"/>
      <c r="P100" s="1"/>
      <c r="Q100" s="1"/>
      <c r="R100" s="1"/>
      <c r="S100" s="1"/>
      <c r="T100" s="1"/>
      <c r="U100" s="1"/>
      <c r="V100" s="1"/>
      <c r="W100" s="1"/>
      <c r="X100" s="1"/>
      <c r="Y100" s="1"/>
      <c r="Z100" s="1"/>
    </row>
    <row r="101" spans="1:26" ht="15" customHeight="1">
      <c r="A101" s="27"/>
      <c r="B101" s="134"/>
      <c r="C101" s="134"/>
      <c r="D101" s="134"/>
      <c r="E101" s="134"/>
      <c r="F101" s="134"/>
      <c r="G101" s="134"/>
      <c r="H101" s="134"/>
      <c r="I101" s="134"/>
      <c r="J101" s="134"/>
      <c r="K101" s="134"/>
      <c r="L101" s="10"/>
      <c r="M101" s="27"/>
      <c r="N101" s="27"/>
      <c r="O101" s="27"/>
      <c r="P101" s="27"/>
      <c r="Q101" s="27"/>
      <c r="R101" s="27"/>
      <c r="S101" s="27"/>
      <c r="T101" s="27"/>
      <c r="U101" s="27"/>
      <c r="V101" s="27"/>
      <c r="W101" s="27"/>
      <c r="X101" s="27"/>
      <c r="Y101" s="27"/>
      <c r="Z101" s="27"/>
    </row>
    <row r="102" spans="1:26" ht="15.75" customHeight="1">
      <c r="A102" s="27"/>
      <c r="B102" s="45"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49" t="s">
        <v>265</v>
      </c>
      <c r="C104" s="246"/>
      <c r="D104" s="550" t="s">
        <v>236</v>
      </c>
      <c r="E104" s="544">
        <f t="shared" ref="E104:H104" si="11">E67*(1-E92)</f>
        <v>0</v>
      </c>
      <c r="F104" s="544">
        <f t="shared" si="11"/>
        <v>0</v>
      </c>
      <c r="G104" s="544">
        <f t="shared" si="11"/>
        <v>0</v>
      </c>
      <c r="H104" s="544">
        <f t="shared" si="11"/>
        <v>0</v>
      </c>
      <c r="I104" s="546">
        <f>SUM(E104:H105)</f>
        <v>0</v>
      </c>
      <c r="J104" s="29"/>
      <c r="K104" s="29"/>
      <c r="L104" s="105"/>
      <c r="M104" s="1"/>
      <c r="N104" s="1"/>
      <c r="O104" s="1"/>
      <c r="P104" s="1"/>
      <c r="Q104" s="1"/>
      <c r="R104" s="1"/>
      <c r="S104" s="1"/>
      <c r="T104" s="1"/>
      <c r="U104" s="1"/>
      <c r="V104" s="1"/>
      <c r="W104" s="1"/>
      <c r="X104" s="1"/>
      <c r="Y104" s="1"/>
      <c r="Z104" s="1"/>
    </row>
    <row r="105" spans="1:26" ht="13.5" customHeight="1">
      <c r="A105" s="27"/>
      <c r="B105" s="452"/>
      <c r="C105" s="246"/>
      <c r="D105" s="551"/>
      <c r="E105" s="545"/>
      <c r="F105" s="545"/>
      <c r="G105" s="545"/>
      <c r="H105" s="545"/>
      <c r="I105" s="547"/>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9"/>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15.75" customHeight="1">
      <c r="A112" s="27"/>
      <c r="B112" s="262"/>
      <c r="C112" s="263"/>
      <c r="D112" s="264"/>
      <c r="E112" s="265"/>
      <c r="F112" s="265"/>
      <c r="G112" s="265"/>
      <c r="H112" s="266"/>
      <c r="I112" s="10"/>
      <c r="J112" s="10"/>
      <c r="K112" s="10"/>
      <c r="L112" s="78"/>
      <c r="M112" s="27"/>
      <c r="N112" s="27"/>
      <c r="O112" s="27"/>
      <c r="P112" s="27"/>
      <c r="Q112" s="27"/>
      <c r="R112" s="27"/>
      <c r="S112" s="27"/>
      <c r="T112" s="27"/>
      <c r="U112" s="27"/>
      <c r="V112" s="27"/>
      <c r="W112" s="27"/>
      <c r="X112" s="27"/>
      <c r="Y112" s="27"/>
      <c r="Z112" s="27"/>
    </row>
    <row r="113" spans="1:26" ht="15.75" customHeight="1">
      <c r="A113" s="27"/>
      <c r="B113" s="262"/>
      <c r="C113" s="263"/>
      <c r="D113" s="264"/>
      <c r="E113" s="265"/>
      <c r="F113" s="265"/>
      <c r="G113" s="265"/>
      <c r="H113" s="266"/>
      <c r="I113" s="10"/>
      <c r="J113" s="10"/>
      <c r="K113" s="10"/>
      <c r="L113" s="78"/>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86" t="str">
        <f>Pokyny!E51</f>
        <v xml:space="preserve"> Verze 1: listopad 2022.</v>
      </c>
      <c r="J114" s="420"/>
      <c r="K114" s="548"/>
      <c r="L114" s="73"/>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07"/>
      <c r="L115" s="73"/>
      <c r="M115" s="1"/>
      <c r="N115" s="1"/>
      <c r="O115" s="1"/>
      <c r="P115" s="1"/>
      <c r="Q115" s="1"/>
      <c r="R115" s="1"/>
      <c r="S115" s="1"/>
      <c r="T115" s="1"/>
      <c r="U115" s="1"/>
      <c r="V115" s="1"/>
      <c r="W115" s="1"/>
      <c r="X115" s="1"/>
      <c r="Y115" s="1"/>
      <c r="Z115" s="1"/>
    </row>
    <row r="116" spans="1:26" ht="15.75" customHeight="1">
      <c r="A116" s="1"/>
      <c r="B116" s="72"/>
      <c r="C116" s="72"/>
      <c r="D116" s="72"/>
      <c r="E116" s="72"/>
      <c r="F116" s="72"/>
      <c r="G116" s="72"/>
      <c r="H116" s="72"/>
      <c r="I116" s="72"/>
      <c r="J116" s="72"/>
      <c r="K116" s="251"/>
      <c r="L116" s="73"/>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3"/>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80" t="s">
        <v>16</v>
      </c>
      <c r="J120" s="455"/>
      <c r="K120" s="455"/>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6f7r4ZImHRn6ks9bU6x3PjUMDZ5ZnDRUaDuoEsC6rPtXQRn8nkzjZ1m0T0x+4ZupRQyWM9QhQji7Oj7HfULZtQ==" saltValue="2FX0CEopZVKu3n+Eqg/hyw==" spinCount="100000" sheet="1" objects="1" scenarios="1"/>
  <mergeCells count="59">
    <mergeCell ref="B21:B22"/>
    <mergeCell ref="G27:H27"/>
    <mergeCell ref="B30:D30"/>
    <mergeCell ref="B14:B15"/>
    <mergeCell ref="D14:D15"/>
    <mergeCell ref="E14:F15"/>
    <mergeCell ref="B17:H17"/>
    <mergeCell ref="B18:L18"/>
    <mergeCell ref="B3:G3"/>
    <mergeCell ref="B6:K6"/>
    <mergeCell ref="D8:F8"/>
    <mergeCell ref="F10:H10"/>
    <mergeCell ref="D12:E12"/>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I69:K69"/>
    <mergeCell ref="D71:G71"/>
    <mergeCell ref="D73:G73"/>
    <mergeCell ref="B75:I76"/>
    <mergeCell ref="B83:H83"/>
    <mergeCell ref="B85:C85"/>
    <mergeCell ref="B86:C86"/>
    <mergeCell ref="B87:C87"/>
    <mergeCell ref="B88:C88"/>
    <mergeCell ref="I104:I105"/>
    <mergeCell ref="B89:C89"/>
    <mergeCell ref="B90:C90"/>
    <mergeCell ref="I94:J95"/>
    <mergeCell ref="E95:G95"/>
    <mergeCell ref="B97:I97"/>
    <mergeCell ref="I114:K114"/>
    <mergeCell ref="I120:K120"/>
    <mergeCell ref="B98:I98"/>
    <mergeCell ref="B100:K100"/>
    <mergeCell ref="B92:C92"/>
    <mergeCell ref="B104:B105"/>
    <mergeCell ref="D104:D105"/>
    <mergeCell ref="E104:E105"/>
    <mergeCell ref="F104:F105"/>
    <mergeCell ref="G104:G105"/>
    <mergeCell ref="H104:H105"/>
  </mergeCells>
  <conditionalFormatting sqref="E32">
    <cfRule type="notContainsBlanks" dxfId="43" priority="1">
      <formula>LEN(TRIM(E32))&gt;0</formula>
    </cfRule>
  </conditionalFormatting>
  <conditionalFormatting sqref="E95">
    <cfRule type="containsText" dxfId="42" priority="2" operator="containsText" text="převyšuje">
      <formula>NOT(ISERROR(SEARCH(("převyšuje"),(E95))))</formula>
    </cfRule>
  </conditionalFormatting>
  <conditionalFormatting sqref="E95">
    <cfRule type="containsText" dxfId="41" priority="3" operator="containsText" text="v pořádku">
      <formula>NOT(ISERROR(SEARCH(("v pořádku"),(E95))))</formula>
    </cfRule>
  </conditionalFormatting>
  <conditionalFormatting sqref="D71">
    <cfRule type="containsText" dxfId="40" priority="4" operator="containsText" text="překročily">
      <formula>NOT(ISERROR(SEARCH(("překročily"),(D71))))</formula>
    </cfRule>
  </conditionalFormatting>
  <conditionalFormatting sqref="D71">
    <cfRule type="containsText" dxfId="39" priority="5" operator="containsText" text="v pořádku">
      <formula>NOT(ISERROR(SEARCH(("v pořádku"),(D71))))</formula>
    </cfRule>
  </conditionalFormatting>
  <conditionalFormatting sqref="D71">
    <cfRule type="containsBlanks" dxfId="38" priority="6">
      <formula>LEN(TRIM(D71))=0</formula>
    </cfRule>
  </conditionalFormatting>
  <conditionalFormatting sqref="D8:F8 D12:E12">
    <cfRule type="containsText" dxfId="37" priority="7" operator="containsText" text="chybí">
      <formula>NOT(ISERROR(SEARCH(("chybí"),(D8))))</formula>
    </cfRule>
  </conditionalFormatting>
  <conditionalFormatting sqref="D95">
    <cfRule type="notContainsBlanks" dxfId="36" priority="8">
      <formula>LEN(TRIM(D95))&gt;0</formula>
    </cfRule>
  </conditionalFormatting>
  <conditionalFormatting sqref="D12:E12">
    <cfRule type="notContainsText" dxfId="35" priority="9" operator="notContains" text="Chybí">
      <formula>ISERROR(SEARCH(("Chybí"),(D12)))</formula>
    </cfRule>
  </conditionalFormatting>
  <conditionalFormatting sqref="D8:F8">
    <cfRule type="containsBlanks" dxfId="34" priority="10">
      <formula>LEN(TRIM(D8))=0</formula>
    </cfRule>
  </conditionalFormatting>
  <conditionalFormatting sqref="D73">
    <cfRule type="containsText" dxfId="33" priority="11" operator="containsText" text="překročena">
      <formula>NOT(ISERROR(SEARCH(("překročena"),(D73))))</formula>
    </cfRule>
  </conditionalFormatting>
  <conditionalFormatting sqref="D73">
    <cfRule type="containsText" dxfId="32" priority="12" operator="containsText" text="v pořádku">
      <formula>NOT(ISERROR(SEARCH(("v pořádku"),(D73))))</formula>
    </cfRule>
  </conditionalFormatting>
  <conditionalFormatting sqref="D71 D73">
    <cfRule type="containsText" dxfId="31" priority="13" operator="containsText" text="relevantní">
      <formula>NOT(ISERROR(SEARCH(("relevantní"),(D71))))</formula>
    </cfRule>
  </conditionalFormatting>
  <conditionalFormatting sqref="D95:G95">
    <cfRule type="containsBlanks" dxfId="30" priority="14">
      <formula>LEN(TRIM(D95))=0</formula>
    </cfRule>
  </conditionalFormatting>
  <conditionalFormatting sqref="E96">
    <cfRule type="containsText" dxfId="29" priority="15" operator="containsText" text="převyšuje">
      <formula>NOT(ISERROR(SEARCH(("převyšuje"),(E96))))</formula>
    </cfRule>
  </conditionalFormatting>
  <conditionalFormatting sqref="E96">
    <cfRule type="containsText" dxfId="28" priority="16" operator="containsText" text="v pořádku">
      <formula>NOT(ISERROR(SEARCH(("v pořádku"),(E96))))</formula>
    </cfRule>
  </conditionalFormatting>
  <conditionalFormatting sqref="D96">
    <cfRule type="notContainsBlanks" dxfId="27" priority="17">
      <formula>LEN(TRIM(D96))&gt;0</formula>
    </cfRule>
  </conditionalFormatting>
  <conditionalFormatting sqref="D96">
    <cfRule type="containsBlanks" dxfId="26" priority="18">
      <formula>LEN(TRIM(D96))=0</formula>
    </cfRule>
  </conditionalFormatting>
  <conditionalFormatting sqref="E96">
    <cfRule type="containsText" dxfId="25" priority="19" operator="containsText" text="Pro kontrolu">
      <formula>NOT(ISERROR(SEARCH(("Pro kontrolu"),(E96))))</formula>
    </cfRule>
  </conditionalFormatting>
  <conditionalFormatting sqref="E94:H94">
    <cfRule type="containsText" dxfId="24"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8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800-000003000000}">
      <formula1>IF($H$87="",$H$86,$H$67)</formula1>
    </dataValidation>
  </dataValidations>
  <hyperlinks>
    <hyperlink ref="B57" r:id="rId1" xr:uid="{00000000-0004-0000-08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Vyberte z možností rozevíracího seznamu." xr:uid="{00000000-0002-0000-0800-000005000000}">
          <x14:formula1>
            <xm:f>číselníky!$Z$11:$Z$12</xm:f>
          </x14:formula1>
          <xm:sqref>D14</xm:sqref>
        </x14:dataValidation>
        <x14:dataValidation type="list" allowBlank="1" showInputMessage="1" showErrorMessage="1" prompt="Neplatná hodnota - Vyberte prosím některou z možností rozevíracího seznamu." xr:uid="{00000000-0002-0000-0800-000006000000}">
          <x14:formula1>
            <xm:f>číselníky!$Z$15:$Z$17</xm:f>
          </x14:formula1>
          <xm:sqref>D49</xm:sqref>
        </x14:dataValidation>
        <x14:dataValidation type="custom" allowBlank="1" xr:uid="{00000000-0002-0000-0800-000004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Výsledky</vt:lpstr>
      <vt:lpstr>Zahraniční partněři</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Aneta Lízancová</cp:lastModifiedBy>
  <dcterms:created xsi:type="dcterms:W3CDTF">2020-05-13T07:25:18Z</dcterms:created>
  <dcterms:modified xsi:type="dcterms:W3CDTF">2022-11-04T13:30:09Z</dcterms:modified>
</cp:coreProperties>
</file>